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тчеты\"/>
    </mc:Choice>
  </mc:AlternateContent>
  <bookViews>
    <workbookView xWindow="120" yWindow="132" windowWidth="28692" windowHeight="15072"/>
  </bookViews>
  <sheets>
    <sheet name="Отчет" sheetId="1" r:id="rId1"/>
  </sheets>
  <calcPr calcId="162913"/>
</workbook>
</file>

<file path=xl/calcChain.xml><?xml version="1.0" encoding="utf-8"?>
<calcChain xmlns="http://schemas.openxmlformats.org/spreadsheetml/2006/main">
  <c r="N28" i="1" l="1"/>
  <c r="L28" i="1"/>
  <c r="F28" i="1"/>
  <c r="C28" i="1"/>
  <c r="B28" i="1"/>
  <c r="N27" i="1"/>
  <c r="L27" i="1"/>
  <c r="F27" i="1"/>
  <c r="C27" i="1"/>
  <c r="B27" i="1"/>
  <c r="N26" i="1"/>
  <c r="L26" i="1"/>
  <c r="F26" i="1"/>
  <c r="C26" i="1"/>
  <c r="B26" i="1"/>
  <c r="N25" i="1"/>
  <c r="L25" i="1"/>
  <c r="F25" i="1"/>
  <c r="C25" i="1"/>
  <c r="B25" i="1"/>
  <c r="N24" i="1"/>
  <c r="L24" i="1"/>
  <c r="F24" i="1"/>
  <c r="C24" i="1"/>
  <c r="B24" i="1"/>
  <c r="N23" i="1"/>
  <c r="L23" i="1"/>
  <c r="F23" i="1"/>
  <c r="C23" i="1"/>
  <c r="B23" i="1"/>
  <c r="N22" i="1"/>
  <c r="L22" i="1"/>
  <c r="F22" i="1"/>
  <c r="C22" i="1"/>
  <c r="B22" i="1"/>
  <c r="N21" i="1"/>
  <c r="L21" i="1"/>
  <c r="F21" i="1"/>
  <c r="C21" i="1"/>
  <c r="B21" i="1"/>
  <c r="N20" i="1"/>
  <c r="L20" i="1"/>
  <c r="F20" i="1"/>
  <c r="C20" i="1"/>
  <c r="B20" i="1"/>
  <c r="N19" i="1"/>
  <c r="L19" i="1"/>
  <c r="F19" i="1"/>
  <c r="C19" i="1"/>
  <c r="B19" i="1"/>
  <c r="N18" i="1"/>
  <c r="L18" i="1"/>
  <c r="F18" i="1"/>
  <c r="C18" i="1"/>
  <c r="B18" i="1"/>
  <c r="N17" i="1"/>
  <c r="L17" i="1"/>
  <c r="F17" i="1"/>
  <c r="C17" i="1"/>
  <c r="B17" i="1"/>
  <c r="N16" i="1"/>
  <c r="L16" i="1"/>
  <c r="F16" i="1"/>
  <c r="C16" i="1"/>
  <c r="B16" i="1"/>
  <c r="N15" i="1"/>
  <c r="L15" i="1"/>
  <c r="F15" i="1"/>
  <c r="C15" i="1"/>
  <c r="B15" i="1"/>
  <c r="N14" i="1"/>
  <c r="L14" i="1"/>
  <c r="F14" i="1"/>
  <c r="C14" i="1"/>
  <c r="B14" i="1"/>
  <c r="N13" i="1"/>
  <c r="L13" i="1"/>
  <c r="F13" i="1"/>
  <c r="C13" i="1"/>
  <c r="B13" i="1"/>
  <c r="N12" i="1"/>
  <c r="L12" i="1"/>
  <c r="F12" i="1"/>
  <c r="C12" i="1"/>
  <c r="B12" i="1"/>
  <c r="N11" i="1"/>
  <c r="L11" i="1"/>
  <c r="F11" i="1"/>
  <c r="C11" i="1"/>
  <c r="B11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9" i="1"/>
  <c r="G9" i="1"/>
  <c r="F9" i="1"/>
  <c r="E9" i="1"/>
  <c r="L8" i="1"/>
  <c r="K8" i="1"/>
  <c r="J8" i="1"/>
  <c r="G8" i="1"/>
  <c r="E8" i="1"/>
  <c r="N7" i="1"/>
  <c r="M7" i="1"/>
  <c r="J7" i="1"/>
  <c r="I7" i="1"/>
  <c r="E7" i="1"/>
  <c r="D7" i="1"/>
  <c r="M6" i="1"/>
  <c r="I6" i="1"/>
  <c r="D6" i="1"/>
  <c r="C6" i="1"/>
  <c r="B6" i="1"/>
  <c r="A6" i="1"/>
</calcChain>
</file>

<file path=xl/sharedStrings.xml><?xml version="1.0" encoding="utf-8"?>
<sst xmlns="http://schemas.openxmlformats.org/spreadsheetml/2006/main" count="35" uniqueCount="23">
  <si>
    <t>Отчет № 7. 17.11.2021 11:04:38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</si>
  <si>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
Внимание! Так как отчет содержит необработанные платежи, сведения, содержащиеся в нем, могут быть недостоверными или неполными.</t>
  </si>
  <si>
    <t>Дополнительные выборы депутата Совета народных депутатов города Карабаново пятого созыва по одномандатному избирательному округу №6</t>
  </si>
  <si>
    <t>В тыс. руб.</t>
  </si>
  <si>
    <t>1</t>
  </si>
  <si>
    <t>1.</t>
  </si>
  <si>
    <t>20.08.2021</t>
  </si>
  <si>
    <t/>
  </si>
  <si>
    <t>11.08.2021</t>
  </si>
  <si>
    <t>12.08.2021</t>
  </si>
  <si>
    <t>2.</t>
  </si>
  <si>
    <t>13.08.2021</t>
  </si>
  <si>
    <t>28.07.2021</t>
  </si>
  <si>
    <t>3.</t>
  </si>
  <si>
    <t>28.08.2021</t>
  </si>
  <si>
    <t>26.08.2021</t>
  </si>
  <si>
    <t>4.</t>
  </si>
  <si>
    <t>10.08.2021</t>
  </si>
  <si>
    <t>21.07.2021</t>
  </si>
  <si>
    <t>5.</t>
  </si>
  <si>
    <t>05.08.2021</t>
  </si>
  <si>
    <t>26.07.2021</t>
  </si>
  <si>
    <t>По состоянию на 22.09.2021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</si>
</sst>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A16" workbookViewId="0">
      <selection activeCell="A2" sqref="A2:N2"/>
    </sheetView>
  </sheetViews>
  <sheetFormatPr defaultRowHeight="14.4" x14ac:dyDescent="0.3"/>
  <cols>
    <col min="1" max="1" width="8.109375" customWidth="1"/>
    <col min="2" max="3" width="12.6640625" customWidth="1"/>
    <col min="4" max="5" width="15.6640625" customWidth="1"/>
    <col min="6" max="6" width="9.6640625" customWidth="1"/>
    <col min="7" max="7" width="15.6640625" customWidth="1"/>
    <col min="8" max="8" width="5.6640625" customWidth="1"/>
    <col min="9" max="9" width="15.6640625" customWidth="1"/>
    <col min="10" max="10" width="13.109375" customWidth="1"/>
    <col min="11" max="11" width="15.6640625" customWidth="1"/>
    <col min="12" max="12" width="9.6640625" customWidth="1"/>
    <col min="13" max="13" width="15.6640625" customWidth="1"/>
    <col min="14" max="14" width="18.5546875" customWidth="1"/>
    <col min="15" max="15" width="9.109375" customWidth="1"/>
  </cols>
  <sheetData>
    <row r="1" spans="1:15" ht="15" customHeight="1" x14ac:dyDescent="0.3">
      <c r="N1" s="1" t="s">
        <v>0</v>
      </c>
    </row>
    <row r="2" spans="1:15" ht="246.6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15.6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 x14ac:dyDescent="0.3">
      <c r="N4" s="3" t="s">
        <v>22</v>
      </c>
    </row>
    <row r="5" spans="1:15" x14ac:dyDescent="0.3">
      <c r="N5" s="3" t="s">
        <v>3</v>
      </c>
    </row>
    <row r="6" spans="1:15" ht="24" customHeight="1" x14ac:dyDescent="0.3">
      <c r="A6" s="16" t="str">
        <f t="shared" ref="A6" si="0">"№
п/п"</f>
        <v>№
п/п</v>
      </c>
      <c r="B6" s="16" t="str">
        <f t="shared" ref="B6" si="1">"Наименование территории"</f>
        <v>Наименование территории</v>
      </c>
      <c r="C6" s="16" t="str">
        <f t="shared" ref="C6" si="2">"Фамилия, имя, отчество кандидата"</f>
        <v>Фамилия, имя, отчество кандидата</v>
      </c>
      <c r="D6" s="19" t="str">
        <f t="shared" ref="D6" si="3">"Поступило средств"</f>
        <v>Поступило средств</v>
      </c>
      <c r="E6" s="20"/>
      <c r="F6" s="20"/>
      <c r="G6" s="20"/>
      <c r="H6" s="21"/>
      <c r="I6" s="19" t="str">
        <f t="shared" ref="I6" si="4">"Израсходовано средств"</f>
        <v>Израсходовано средств</v>
      </c>
      <c r="J6" s="20"/>
      <c r="K6" s="20"/>
      <c r="L6" s="21"/>
      <c r="M6" s="19" t="str">
        <f t="shared" ref="M6" si="5">"Возвращено средств"</f>
        <v>Возвращено средств</v>
      </c>
      <c r="N6" s="21"/>
    </row>
    <row r="7" spans="1:15" ht="53.1" customHeight="1" x14ac:dyDescent="0.3">
      <c r="A7" s="17"/>
      <c r="B7" s="17"/>
      <c r="C7" s="17"/>
      <c r="D7" s="16" t="str">
        <f t="shared" ref="D7" si="6">"всего"</f>
        <v>всего</v>
      </c>
      <c r="E7" s="19" t="str">
        <f t="shared" ref="E7" si="7">"из них"</f>
        <v>из них</v>
      </c>
      <c r="F7" s="20"/>
      <c r="G7" s="20"/>
      <c r="H7" s="21"/>
      <c r="I7" s="16" t="str">
        <f t="shared" ref="I7" si="8">"всего"</f>
        <v>всего</v>
      </c>
      <c r="J7" s="19" t="str">
        <f t="shared" ref="J7" si="9">"из них финансовые операции по расходованию средств на сумму, превышающую 0 тыс. рублей"</f>
        <v>из них финансовые операции по расходованию средств на сумму, превышающую 0 тыс. рублей</v>
      </c>
      <c r="K7" s="20"/>
      <c r="L7" s="21"/>
      <c r="M7" s="16" t="str">
        <f t="shared" ref="M7" si="10">"сумма, тыс. руб."</f>
        <v>сумма, тыс. руб.</v>
      </c>
      <c r="N7" s="16" t="str">
        <f t="shared" ref="N7" si="11">"основание возврата"</f>
        <v>основание возврата</v>
      </c>
      <c r="O7" s="2"/>
    </row>
    <row r="8" spans="1:15" ht="68.099999999999994" customHeight="1" x14ac:dyDescent="0.3">
      <c r="A8" s="17"/>
      <c r="B8" s="17"/>
      <c r="C8" s="17"/>
      <c r="D8" s="17"/>
      <c r="E8" s="19" t="str">
        <f t="shared" ref="E8" si="12">"пожертвования от юридических лиц на сумму, превышающую 0 тыс. рублей"</f>
        <v>пожертвования от юридических лиц на сумму, превышающую 0 тыс. рублей</v>
      </c>
      <c r="F8" s="21"/>
      <c r="G8" s="19" t="str">
        <f t="shared" ref="G8" si="13">"пожертвования от граждан на сумму, превышающую  0 тыс. рублей"</f>
        <v>пожертвования от граждан на сумму, превышающую  0 тыс. рублей</v>
      </c>
      <c r="H8" s="21"/>
      <c r="I8" s="17"/>
      <c r="J8" s="16" t="str">
        <f t="shared" ref="J8" si="14">"дата операции"</f>
        <v>дата операции</v>
      </c>
      <c r="K8" s="16" t="str">
        <f t="shared" ref="K8" si="15">"сумма, тыс. руб."</f>
        <v>сумма, тыс. руб.</v>
      </c>
      <c r="L8" s="16" t="str">
        <f t="shared" ref="L8" si="16">"назначение платежа"</f>
        <v>назначение платежа</v>
      </c>
      <c r="M8" s="17"/>
      <c r="N8" s="17"/>
      <c r="O8" s="2"/>
    </row>
    <row r="9" spans="1:15" ht="75" customHeight="1" x14ac:dyDescent="0.3">
      <c r="A9" s="18"/>
      <c r="B9" s="18"/>
      <c r="C9" s="18"/>
      <c r="D9" s="18"/>
      <c r="E9" s="4" t="str">
        <f>"сумма, тыс. руб."</f>
        <v>сумма, тыс. руб.</v>
      </c>
      <c r="F9" s="4" t="str">
        <f>"наименование юридического лица"</f>
        <v>наименование юридического лица</v>
      </c>
      <c r="G9" s="4" t="str">
        <f>"сумма, тыс. руб."</f>
        <v>сумма, тыс. руб.</v>
      </c>
      <c r="H9" s="4" t="str">
        <f>"кол-во граждан"</f>
        <v>кол-во граждан</v>
      </c>
      <c r="I9" s="18"/>
      <c r="J9" s="18"/>
      <c r="K9" s="18"/>
      <c r="L9" s="18"/>
      <c r="M9" s="18"/>
      <c r="N9" s="18"/>
      <c r="O9" s="2"/>
    </row>
    <row r="10" spans="1:15" x14ac:dyDescent="0.3">
      <c r="A10" s="6" t="s">
        <v>4</v>
      </c>
      <c r="B10" s="4" t="str">
        <f>"2"</f>
        <v>2</v>
      </c>
      <c r="C10" s="4" t="str">
        <f>"3"</f>
        <v>3</v>
      </c>
      <c r="D10" s="4" t="str">
        <f>"4"</f>
        <v>4</v>
      </c>
      <c r="E10" s="4" t="str">
        <f>"5"</f>
        <v>5</v>
      </c>
      <c r="F10" s="4" t="str">
        <f>"6"</f>
        <v>6</v>
      </c>
      <c r="G10" s="4" t="str">
        <f>"7"</f>
        <v>7</v>
      </c>
      <c r="H10" s="4" t="str">
        <f>"8"</f>
        <v>8</v>
      </c>
      <c r="I10" s="4" t="str">
        <f>"9"</f>
        <v>9</v>
      </c>
      <c r="J10" s="4" t="str">
        <f>"10"</f>
        <v>10</v>
      </c>
      <c r="K10" s="4" t="str">
        <f>"11"</f>
        <v>11</v>
      </c>
      <c r="L10" s="4" t="str">
        <f>"12"</f>
        <v>12</v>
      </c>
      <c r="M10" s="4" t="str">
        <f>"13"</f>
        <v>13</v>
      </c>
      <c r="N10" s="4" t="str">
        <f>"14"</f>
        <v>14</v>
      </c>
      <c r="O10" s="2"/>
    </row>
    <row r="11" spans="1:15" ht="45" customHeight="1" x14ac:dyDescent="0.3">
      <c r="A11" s="7" t="s">
        <v>5</v>
      </c>
      <c r="B11" s="8" t="str">
        <f>"Шестой (№ 6)"</f>
        <v>Шестой (№ 6)</v>
      </c>
      <c r="C11" s="8" t="str">
        <f>"Антишкин Валерий Николаевич"</f>
        <v>Антишкин Валерий Николаевич</v>
      </c>
      <c r="D11" s="9"/>
      <c r="E11" s="9"/>
      <c r="F11" s="8" t="str">
        <f>""</f>
        <v/>
      </c>
      <c r="G11" s="9"/>
      <c r="H11" s="10"/>
      <c r="I11" s="9"/>
      <c r="J11" s="11" t="s">
        <v>6</v>
      </c>
      <c r="K11" s="9">
        <v>4.5</v>
      </c>
      <c r="L11" s="8" t="str">
        <f>""</f>
        <v/>
      </c>
      <c r="M11" s="9"/>
      <c r="N11" s="8" t="str">
        <f>""</f>
        <v/>
      </c>
      <c r="O11" s="5"/>
    </row>
    <row r="12" spans="1:15" x14ac:dyDescent="0.3">
      <c r="A12" s="7" t="s">
        <v>7</v>
      </c>
      <c r="B12" s="8" t="str">
        <f>""</f>
        <v/>
      </c>
      <c r="C12" s="8" t="str">
        <f>""</f>
        <v/>
      </c>
      <c r="D12" s="9"/>
      <c r="E12" s="9"/>
      <c r="F12" s="8" t="str">
        <f>""</f>
        <v/>
      </c>
      <c r="G12" s="9"/>
      <c r="H12" s="10"/>
      <c r="I12" s="9"/>
      <c r="J12" s="11" t="s">
        <v>8</v>
      </c>
      <c r="K12" s="9">
        <v>2.5</v>
      </c>
      <c r="L12" s="8" t="str">
        <f>""</f>
        <v/>
      </c>
      <c r="M12" s="9"/>
      <c r="N12" s="8" t="str">
        <f>""</f>
        <v/>
      </c>
      <c r="O12" s="2"/>
    </row>
    <row r="13" spans="1:15" x14ac:dyDescent="0.3">
      <c r="A13" s="7" t="s">
        <v>7</v>
      </c>
      <c r="B13" s="8" t="str">
        <f>""</f>
        <v/>
      </c>
      <c r="C13" s="8" t="str">
        <f>""</f>
        <v/>
      </c>
      <c r="D13" s="9"/>
      <c r="E13" s="9"/>
      <c r="F13" s="8" t="str">
        <f>""</f>
        <v/>
      </c>
      <c r="G13" s="9"/>
      <c r="H13" s="10"/>
      <c r="I13" s="9"/>
      <c r="J13" s="11" t="s">
        <v>9</v>
      </c>
      <c r="K13" s="9">
        <v>2.2999999999999998</v>
      </c>
      <c r="L13" s="8" t="str">
        <f>""</f>
        <v/>
      </c>
      <c r="M13" s="9"/>
      <c r="N13" s="8" t="str">
        <f>""</f>
        <v/>
      </c>
      <c r="O13" s="2"/>
    </row>
    <row r="14" spans="1:15" ht="30" customHeight="1" x14ac:dyDescent="0.3">
      <c r="A14" s="6" t="s">
        <v>7</v>
      </c>
      <c r="B14" s="12" t="str">
        <f>""</f>
        <v/>
      </c>
      <c r="C14" s="12" t="str">
        <f>"Итого по кандидату"</f>
        <v>Итого по кандидату</v>
      </c>
      <c r="D14" s="13">
        <v>9.3000000000000007</v>
      </c>
      <c r="E14" s="13">
        <v>0</v>
      </c>
      <c r="F14" s="12" t="str">
        <f>""</f>
        <v/>
      </c>
      <c r="G14" s="13">
        <v>0</v>
      </c>
      <c r="H14" s="14"/>
      <c r="I14" s="13">
        <v>9.3000000000000007</v>
      </c>
      <c r="J14" s="15"/>
      <c r="K14" s="13">
        <v>9.3000000000000007</v>
      </c>
      <c r="L14" s="12" t="str">
        <f>""</f>
        <v/>
      </c>
      <c r="M14" s="13">
        <v>0</v>
      </c>
      <c r="N14" s="12" t="str">
        <f>""</f>
        <v/>
      </c>
      <c r="O14" s="2"/>
    </row>
    <row r="15" spans="1:15" ht="405" customHeight="1" x14ac:dyDescent="0.3">
      <c r="A15" s="7" t="s">
        <v>10</v>
      </c>
      <c r="B15" s="8" t="str">
        <f>"Шестой (№ 6)"</f>
        <v>Шестой (№ 6)</v>
      </c>
      <c r="C15" s="8" t="str">
        <f>"Крохина Наталья Юрьевна"</f>
        <v>Крохина Наталья Юрьевна</v>
      </c>
      <c r="D15" s="9"/>
      <c r="E15" s="9"/>
      <c r="F15" s="8" t="str">
        <f>""</f>
        <v/>
      </c>
      <c r="G15" s="9"/>
      <c r="H15" s="10"/>
      <c r="I15" s="9"/>
      <c r="J15" s="11" t="s">
        <v>11</v>
      </c>
      <c r="K15" s="9">
        <v>6.5</v>
      </c>
      <c r="L15" s="8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5" s="9"/>
      <c r="N15" s="8" t="str">
        <f>""</f>
        <v/>
      </c>
      <c r="O15" s="5"/>
    </row>
    <row r="16" spans="1:15" ht="180" customHeight="1" x14ac:dyDescent="0.3">
      <c r="A16" s="7" t="s">
        <v>7</v>
      </c>
      <c r="B16" s="8" t="str">
        <f>""</f>
        <v/>
      </c>
      <c r="C16" s="8" t="str">
        <f>""</f>
        <v/>
      </c>
      <c r="D16" s="9"/>
      <c r="E16" s="9"/>
      <c r="F16" s="8" t="str">
        <f>""</f>
        <v/>
      </c>
      <c r="G16" s="9"/>
      <c r="H16" s="10"/>
      <c r="I16" s="9"/>
      <c r="J16" s="11" t="s">
        <v>12</v>
      </c>
      <c r="K16" s="9">
        <v>0.1</v>
      </c>
      <c r="L16" s="8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16" s="9"/>
      <c r="N16" s="8" t="str">
        <f>""</f>
        <v/>
      </c>
      <c r="O16" s="2"/>
    </row>
    <row r="17" spans="1:15" ht="30" customHeight="1" x14ac:dyDescent="0.3">
      <c r="A17" s="6" t="s">
        <v>7</v>
      </c>
      <c r="B17" s="12" t="str">
        <f>""</f>
        <v/>
      </c>
      <c r="C17" s="12" t="str">
        <f>"Итого по кандидату"</f>
        <v>Итого по кандидату</v>
      </c>
      <c r="D17" s="13">
        <v>6.6</v>
      </c>
      <c r="E17" s="13">
        <v>0</v>
      </c>
      <c r="F17" s="12" t="str">
        <f>""</f>
        <v/>
      </c>
      <c r="G17" s="13">
        <v>0</v>
      </c>
      <c r="H17" s="14"/>
      <c r="I17" s="13">
        <v>6.6</v>
      </c>
      <c r="J17" s="15"/>
      <c r="K17" s="13">
        <v>6.6</v>
      </c>
      <c r="L17" s="12" t="str">
        <f>""</f>
        <v/>
      </c>
      <c r="M17" s="13">
        <v>0</v>
      </c>
      <c r="N17" s="12" t="str">
        <f>""</f>
        <v/>
      </c>
      <c r="O17" s="2"/>
    </row>
    <row r="18" spans="1:15" ht="405" customHeight="1" x14ac:dyDescent="0.3">
      <c r="A18" s="7" t="s">
        <v>13</v>
      </c>
      <c r="B18" s="8" t="str">
        <f>"Шестой (№ 6)"</f>
        <v>Шестой (№ 6)</v>
      </c>
      <c r="C18" s="8" t="str">
        <f>"Кувшинов Сергей Николаевич"</f>
        <v>Кувшинов Сергей Николаевич</v>
      </c>
      <c r="D18" s="9"/>
      <c r="E18" s="9"/>
      <c r="F18" s="8" t="str">
        <f>""</f>
        <v/>
      </c>
      <c r="G18" s="9"/>
      <c r="H18" s="10"/>
      <c r="I18" s="9"/>
      <c r="J18" s="11" t="s">
        <v>14</v>
      </c>
      <c r="K18" s="9">
        <v>15</v>
      </c>
      <c r="L18" s="8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8" s="9"/>
      <c r="N18" s="8" t="str">
        <f>""</f>
        <v/>
      </c>
      <c r="O18" s="5"/>
    </row>
    <row r="19" spans="1:15" ht="405" customHeight="1" x14ac:dyDescent="0.3">
      <c r="A19" s="7" t="s">
        <v>7</v>
      </c>
      <c r="B19" s="8" t="str">
        <f>""</f>
        <v/>
      </c>
      <c r="C19" s="8" t="str">
        <f>""</f>
        <v/>
      </c>
      <c r="D19" s="9"/>
      <c r="E19" s="9"/>
      <c r="F19" s="8" t="str">
        <f>""</f>
        <v/>
      </c>
      <c r="G19" s="9"/>
      <c r="H19" s="10"/>
      <c r="I19" s="9"/>
      <c r="J19" s="11" t="s">
        <v>15</v>
      </c>
      <c r="K19" s="9">
        <v>2.5</v>
      </c>
      <c r="L19" s="8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9" s="9"/>
      <c r="N19" s="8" t="str">
        <f>""</f>
        <v/>
      </c>
      <c r="O19" s="2"/>
    </row>
    <row r="20" spans="1:15" ht="30" customHeight="1" x14ac:dyDescent="0.3">
      <c r="A20" s="6" t="s">
        <v>7</v>
      </c>
      <c r="B20" s="12" t="str">
        <f>""</f>
        <v/>
      </c>
      <c r="C20" s="12" t="str">
        <f>"Итого по кандидату"</f>
        <v>Итого по кандидату</v>
      </c>
      <c r="D20" s="13">
        <v>17.5</v>
      </c>
      <c r="E20" s="13">
        <v>0</v>
      </c>
      <c r="F20" s="12" t="str">
        <f>""</f>
        <v/>
      </c>
      <c r="G20" s="13">
        <v>0</v>
      </c>
      <c r="H20" s="14"/>
      <c r="I20" s="13">
        <v>17.5</v>
      </c>
      <c r="J20" s="15"/>
      <c r="K20" s="13">
        <v>17.5</v>
      </c>
      <c r="L20" s="12" t="str">
        <f>""</f>
        <v/>
      </c>
      <c r="M20" s="13">
        <v>0</v>
      </c>
      <c r="N20" s="12" t="str">
        <f>""</f>
        <v/>
      </c>
      <c r="O20" s="2"/>
    </row>
    <row r="21" spans="1:15" ht="180" customHeight="1" x14ac:dyDescent="0.3">
      <c r="A21" s="7" t="s">
        <v>16</v>
      </c>
      <c r="B21" s="8" t="str">
        <f>"Шестой (№ 6)"</f>
        <v>Шестой (№ 6)</v>
      </c>
      <c r="C21" s="8" t="str">
        <f>"Назаров Александр Васильевич"</f>
        <v>Назаров Александр Васильевич</v>
      </c>
      <c r="D21" s="9"/>
      <c r="E21" s="9"/>
      <c r="F21" s="8" t="str">
        <f>""</f>
        <v/>
      </c>
      <c r="G21" s="9"/>
      <c r="H21" s="10"/>
      <c r="I21" s="9"/>
      <c r="J21" s="11" t="s">
        <v>17</v>
      </c>
      <c r="K21" s="9">
        <v>0.15</v>
      </c>
      <c r="L21" s="8" t="str">
        <f>"Иные расходы, непосредственно связанные с проведением избирательной кампании"</f>
        <v>Иные расходы, непосредственно связанные с проведением избирательной кампании</v>
      </c>
      <c r="M21" s="9"/>
      <c r="N21" s="8" t="str">
        <f>""</f>
        <v/>
      </c>
      <c r="O21" s="5"/>
    </row>
    <row r="22" spans="1:15" ht="180" customHeight="1" x14ac:dyDescent="0.3">
      <c r="A22" s="7" t="s">
        <v>7</v>
      </c>
      <c r="B22" s="8" t="str">
        <f>""</f>
        <v/>
      </c>
      <c r="C22" s="8" t="str">
        <f>""</f>
        <v/>
      </c>
      <c r="D22" s="9"/>
      <c r="E22" s="9"/>
      <c r="F22" s="8" t="str">
        <f>""</f>
        <v/>
      </c>
      <c r="G22" s="9"/>
      <c r="H22" s="10"/>
      <c r="I22" s="9"/>
      <c r="J22" s="11" t="s">
        <v>18</v>
      </c>
      <c r="K22" s="9">
        <v>0.1</v>
      </c>
      <c r="L22" s="8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22" s="9"/>
      <c r="N22" s="8" t="str">
        <f>""</f>
        <v/>
      </c>
      <c r="O22" s="2"/>
    </row>
    <row r="23" spans="1:15" ht="30" customHeight="1" x14ac:dyDescent="0.3">
      <c r="A23" s="6" t="s">
        <v>7</v>
      </c>
      <c r="B23" s="12" t="str">
        <f>""</f>
        <v/>
      </c>
      <c r="C23" s="12" t="str">
        <f>"Итого по кандидату"</f>
        <v>Итого по кандидату</v>
      </c>
      <c r="D23" s="13">
        <v>0.25</v>
      </c>
      <c r="E23" s="13">
        <v>0</v>
      </c>
      <c r="F23" s="12" t="str">
        <f>""</f>
        <v/>
      </c>
      <c r="G23" s="13">
        <v>0</v>
      </c>
      <c r="H23" s="14"/>
      <c r="I23" s="13">
        <v>0.25</v>
      </c>
      <c r="J23" s="15"/>
      <c r="K23" s="13">
        <v>0.25</v>
      </c>
      <c r="L23" s="12" t="str">
        <f>""</f>
        <v/>
      </c>
      <c r="M23" s="13">
        <v>0</v>
      </c>
      <c r="N23" s="12" t="str">
        <f>""</f>
        <v/>
      </c>
      <c r="O23" s="2"/>
    </row>
    <row r="24" spans="1:15" ht="180" customHeight="1" x14ac:dyDescent="0.3">
      <c r="A24" s="7" t="s">
        <v>19</v>
      </c>
      <c r="B24" s="8" t="str">
        <f>"Шестой (№ 6)"</f>
        <v>Шестой (№ 6)</v>
      </c>
      <c r="C24" s="8" t="str">
        <f>"Смирнова Антонина Петровна"</f>
        <v>Смирнова Антонина Петровна</v>
      </c>
      <c r="D24" s="9"/>
      <c r="E24" s="9"/>
      <c r="F24" s="8" t="str">
        <f>""</f>
        <v/>
      </c>
      <c r="G24" s="9"/>
      <c r="H24" s="10"/>
      <c r="I24" s="9"/>
      <c r="J24" s="11" t="s">
        <v>20</v>
      </c>
      <c r="K24" s="9">
        <v>0.4</v>
      </c>
      <c r="L24" s="8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24" s="9"/>
      <c r="N24" s="8" t="str">
        <f>""</f>
        <v/>
      </c>
      <c r="O24" s="5"/>
    </row>
    <row r="25" spans="1:15" ht="180" customHeight="1" x14ac:dyDescent="0.3">
      <c r="A25" s="7" t="s">
        <v>7</v>
      </c>
      <c r="B25" s="8" t="str">
        <f>""</f>
        <v/>
      </c>
      <c r="C25" s="8" t="str">
        <f>""</f>
        <v/>
      </c>
      <c r="D25" s="9"/>
      <c r="E25" s="9"/>
      <c r="F25" s="8" t="str">
        <f>""</f>
        <v/>
      </c>
      <c r="G25" s="9"/>
      <c r="H25" s="10"/>
      <c r="I25" s="9"/>
      <c r="J25" s="11" t="s">
        <v>21</v>
      </c>
      <c r="K25" s="9">
        <v>0.1</v>
      </c>
      <c r="L25" s="8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25" s="9"/>
      <c r="N25" s="8" t="str">
        <f>""</f>
        <v/>
      </c>
      <c r="O25" s="2"/>
    </row>
    <row r="26" spans="1:15" ht="30" customHeight="1" x14ac:dyDescent="0.3">
      <c r="A26" s="6" t="s">
        <v>7</v>
      </c>
      <c r="B26" s="12" t="str">
        <f>""</f>
        <v/>
      </c>
      <c r="C26" s="12" t="str">
        <f>"Итого по кандидату"</f>
        <v>Итого по кандидату</v>
      </c>
      <c r="D26" s="13">
        <v>0.5</v>
      </c>
      <c r="E26" s="13">
        <v>0</v>
      </c>
      <c r="F26" s="12" t="str">
        <f>""</f>
        <v/>
      </c>
      <c r="G26" s="13">
        <v>0</v>
      </c>
      <c r="H26" s="14"/>
      <c r="I26" s="13">
        <v>0.5</v>
      </c>
      <c r="J26" s="15"/>
      <c r="K26" s="13">
        <v>0.5</v>
      </c>
      <c r="L26" s="12" t="str">
        <f>""</f>
        <v/>
      </c>
      <c r="M26" s="13">
        <v>0</v>
      </c>
      <c r="N26" s="12" t="str">
        <f>""</f>
        <v/>
      </c>
      <c r="O26" s="2"/>
    </row>
    <row r="27" spans="1:15" ht="60" customHeight="1" x14ac:dyDescent="0.3">
      <c r="A27" s="6" t="s">
        <v>7</v>
      </c>
      <c r="B27" s="12" t="str">
        <f>""</f>
        <v/>
      </c>
      <c r="C27" s="12" t="str">
        <f>"Избирательный округ (Шестой (№ 6)), всего"</f>
        <v>Избирательный округ (Шестой (№ 6)), всего</v>
      </c>
      <c r="D27" s="13">
        <v>34.15</v>
      </c>
      <c r="E27" s="13">
        <v>0</v>
      </c>
      <c r="F27" s="12" t="str">
        <f>""</f>
        <v/>
      </c>
      <c r="G27" s="13">
        <v>0</v>
      </c>
      <c r="H27" s="14"/>
      <c r="I27" s="13">
        <v>34.15</v>
      </c>
      <c r="J27" s="15"/>
      <c r="K27" s="13">
        <v>34.15</v>
      </c>
      <c r="L27" s="12" t="str">
        <f>""</f>
        <v/>
      </c>
      <c r="M27" s="13">
        <v>0</v>
      </c>
      <c r="N27" s="12" t="str">
        <f>""</f>
        <v/>
      </c>
      <c r="O27" s="5"/>
    </row>
    <row r="28" spans="1:15" x14ac:dyDescent="0.3">
      <c r="A28" s="6" t="s">
        <v>7</v>
      </c>
      <c r="B28" s="12" t="str">
        <f>""</f>
        <v/>
      </c>
      <c r="C28" s="12" t="str">
        <f>"Итого"</f>
        <v>Итого</v>
      </c>
      <c r="D28" s="13">
        <v>34.15</v>
      </c>
      <c r="E28" s="13">
        <v>0</v>
      </c>
      <c r="F28" s="12" t="str">
        <f>""</f>
        <v/>
      </c>
      <c r="G28" s="13">
        <v>0</v>
      </c>
      <c r="H28" s="14">
        <v>0</v>
      </c>
      <c r="I28" s="13">
        <v>34.15</v>
      </c>
      <c r="J28" s="15"/>
      <c r="K28" s="13">
        <v>34.15</v>
      </c>
      <c r="L28" s="12" t="str">
        <f>""</f>
        <v/>
      </c>
      <c r="M28" s="13">
        <v>0</v>
      </c>
      <c r="N28" s="12" t="str">
        <f>""</f>
        <v/>
      </c>
      <c r="O28" s="5"/>
    </row>
    <row r="29" spans="1:15" x14ac:dyDescent="0.3">
      <c r="O29" s="5"/>
    </row>
  </sheetData>
  <mergeCells count="19"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  <mergeCell ref="I7:I9"/>
    <mergeCell ref="J7:L7"/>
    <mergeCell ref="M7:M9"/>
    <mergeCell ref="N7:N9"/>
    <mergeCell ref="E8:F8"/>
    <mergeCell ref="G8:H8"/>
    <mergeCell ref="J8:J9"/>
    <mergeCell ref="K8:K9"/>
    <mergeCell ref="L8:L9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79206226370</cp:lastModifiedBy>
  <dcterms:created xsi:type="dcterms:W3CDTF">2021-11-17T08:04:53Z</dcterms:created>
  <dcterms:modified xsi:type="dcterms:W3CDTF">2021-11-18T13:52:14Z</dcterms:modified>
</cp:coreProperties>
</file>