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20" windowWidth="23256" windowHeight="13176"/>
  </bookViews>
  <sheets>
    <sheet name="Отчет" sheetId="1" r:id="rId1"/>
  </sheets>
  <calcPr calcId="144525"/>
</workbook>
</file>

<file path=xl/calcChain.xml><?xml version="1.0" encoding="utf-8"?>
<calcChain xmlns="http://schemas.openxmlformats.org/spreadsheetml/2006/main">
  <c r="C14" i="1" l="1"/>
  <c r="N14" i="1" l="1"/>
  <c r="L14" i="1"/>
  <c r="F14" i="1"/>
  <c r="B14" i="1"/>
  <c r="N13" i="1"/>
  <c r="L13" i="1"/>
  <c r="F13" i="1"/>
  <c r="N12" i="1"/>
  <c r="L12" i="1"/>
  <c r="F12" i="1"/>
  <c r="N11" i="1"/>
  <c r="L11" i="1"/>
  <c r="F11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H9" i="1"/>
  <c r="G9" i="1"/>
  <c r="F9" i="1"/>
  <c r="E9" i="1"/>
  <c r="L8" i="1"/>
  <c r="K8" i="1"/>
  <c r="J8" i="1"/>
  <c r="G8" i="1"/>
  <c r="E8" i="1"/>
  <c r="N7" i="1"/>
  <c r="M7" i="1"/>
  <c r="J7" i="1"/>
  <c r="I7" i="1"/>
  <c r="E7" i="1"/>
  <c r="D7" i="1"/>
  <c r="M6" i="1"/>
  <c r="I6" i="1"/>
  <c r="D6" i="1"/>
  <c r="C6" i="1"/>
  <c r="B6" i="1"/>
  <c r="A6" i="1"/>
</calcChain>
</file>

<file path=xl/sharedStrings.xml><?xml version="1.0" encoding="utf-8"?>
<sst xmlns="http://schemas.openxmlformats.org/spreadsheetml/2006/main" count="15" uniqueCount="13">
  <si>
    <t>В тыс. руб.</t>
  </si>
  <si>
    <t>1</t>
  </si>
  <si>
    <t>1.</t>
  </si>
  <si>
    <t/>
  </si>
  <si>
    <t>2.</t>
  </si>
  <si>
    <t>3.</t>
  </si>
  <si>
    <t>СВЕДЕНИЯ 
о поступлении средств в избирательные фонды кандидатов и расходовании этих средств
(на основании данных, предоставленных филиалами ПАО Сбербанк)</t>
  </si>
  <si>
    <t>Пятнадцатый (№ 15)</t>
  </si>
  <si>
    <t>Антишкин Валерий Николаевич</t>
  </si>
  <si>
    <t>Малов Максим Витальевич</t>
  </si>
  <si>
    <t>Рудаков Кирилл Евгеньевич</t>
  </si>
  <si>
    <t>По состоянию на 29.05.2022</t>
  </si>
  <si>
    <t>Дополнительные выборы депутата Совета народных депутатов города Карабаново пятого созыва по одномандатному избирательному округу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</si>
</sst>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/>
    <xf numFmtId="49" fontId="1" fillId="0" borderId="0" xfId="0" applyNumberFormat="1" applyFont="1" applyAlignment="1">
      <alignment horizontal="right" vertical="center"/>
    </xf>
    <xf numFmtId="0" fontId="4" fillId="3" borderId="2" xfId="0" applyNumberFormat="1" applyFont="1" applyFill="1" applyBorder="1" applyAlignment="1">
      <alignment horizontal="center" vertical="center" wrapText="1"/>
    </xf>
    <xf numFmtId="0" fontId="0" fillId="0" borderId="0" xfId="0" quotePrefix="1" applyAlignment="1"/>
    <xf numFmtId="0" fontId="4" fillId="3" borderId="2" xfId="0" quotePrefix="1" applyNumberFormat="1" applyFont="1" applyFill="1" applyBorder="1" applyAlignment="1">
      <alignment horizontal="center" vertical="center" wrapText="1"/>
    </xf>
    <xf numFmtId="0" fontId="5" fillId="2" borderId="2" xfId="0" quotePrefix="1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"/>
  <sheetViews>
    <sheetView tabSelected="1" workbookViewId="0">
      <selection activeCell="J4" sqref="J4"/>
    </sheetView>
  </sheetViews>
  <sheetFormatPr defaultRowHeight="14.4" x14ac:dyDescent="0.3"/>
  <cols>
    <col min="1" max="1" width="8.109375" customWidth="1"/>
    <col min="2" max="3" width="12.6640625" customWidth="1"/>
    <col min="4" max="5" width="15.6640625" customWidth="1"/>
    <col min="6" max="6" width="9.6640625" customWidth="1"/>
    <col min="7" max="7" width="15.6640625" customWidth="1"/>
    <col min="8" max="8" width="5.6640625" customWidth="1"/>
    <col min="9" max="9" width="15.6640625" customWidth="1"/>
    <col min="10" max="10" width="13.109375" customWidth="1"/>
    <col min="11" max="11" width="15.6640625" customWidth="1"/>
    <col min="12" max="12" width="9.6640625" customWidth="1"/>
    <col min="13" max="13" width="15.6640625" customWidth="1"/>
    <col min="14" max="14" width="18.5546875" customWidth="1"/>
    <col min="15" max="15" width="9.109375" customWidth="1"/>
  </cols>
  <sheetData>
    <row r="1" spans="1:15" ht="15" customHeight="1" x14ac:dyDescent="0.3">
      <c r="N1" s="1"/>
    </row>
    <row r="2" spans="1:15" ht="76.2" customHeight="1" x14ac:dyDescent="0.3">
      <c r="A2" s="18" t="s">
        <v>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5" ht="36" customHeight="1" x14ac:dyDescent="0.3">
      <c r="A3" s="19" t="s">
        <v>12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</row>
    <row r="4" spans="1:15" x14ac:dyDescent="0.3">
      <c r="N4" s="3" t="s">
        <v>11</v>
      </c>
    </row>
    <row r="5" spans="1:15" x14ac:dyDescent="0.3">
      <c r="N5" s="3" t="s">
        <v>0</v>
      </c>
    </row>
    <row r="6" spans="1:15" ht="24" customHeight="1" x14ac:dyDescent="0.3">
      <c r="A6" s="16" t="str">
        <f t="shared" ref="A6" si="0">"№
п/п"</f>
        <v>№
п/п</v>
      </c>
      <c r="B6" s="16" t="str">
        <f t="shared" ref="B6" si="1">"Наименование избирательного округа"</f>
        <v>Наименование избирательного округа</v>
      </c>
      <c r="C6" s="16" t="str">
        <f t="shared" ref="C6" si="2">"Фамилия, имя, отчество кандидата"</f>
        <v>Фамилия, имя, отчество кандидата</v>
      </c>
      <c r="D6" s="21" t="str">
        <f t="shared" ref="D6" si="3">"Поступило средств"</f>
        <v>Поступило средств</v>
      </c>
      <c r="E6" s="22"/>
      <c r="F6" s="22"/>
      <c r="G6" s="22"/>
      <c r="H6" s="23"/>
      <c r="I6" s="21" t="str">
        <f t="shared" ref="I6" si="4">"Израсходовано средств"</f>
        <v>Израсходовано средств</v>
      </c>
      <c r="J6" s="22"/>
      <c r="K6" s="22"/>
      <c r="L6" s="23"/>
      <c r="M6" s="21" t="str">
        <f t="shared" ref="M6" si="5">"Возвращено средств"</f>
        <v>Возвращено средств</v>
      </c>
      <c r="N6" s="23"/>
    </row>
    <row r="7" spans="1:15" ht="53.1" customHeight="1" x14ac:dyDescent="0.3">
      <c r="A7" s="20"/>
      <c r="B7" s="20"/>
      <c r="C7" s="20"/>
      <c r="D7" s="16" t="str">
        <f t="shared" ref="D7" si="6">"всего"</f>
        <v>всего</v>
      </c>
      <c r="E7" s="21" t="str">
        <f t="shared" ref="E7" si="7">"из них"</f>
        <v>из них</v>
      </c>
      <c r="F7" s="22"/>
      <c r="G7" s="22"/>
      <c r="H7" s="23"/>
      <c r="I7" s="16" t="str">
        <f t="shared" ref="I7" si="8">"всего"</f>
        <v>всего</v>
      </c>
      <c r="J7" s="21" t="str">
        <f t="shared" ref="J7" si="9">"из них финансовые операции по расходованию средств на сумму, превышающую 51 тыс. рублей"</f>
        <v>из них финансовые операции по расходованию средств на сумму, превышающую 51 тыс. рублей</v>
      </c>
      <c r="K7" s="22"/>
      <c r="L7" s="23"/>
      <c r="M7" s="16" t="str">
        <f t="shared" ref="M7" si="10">"сумма, тыс. руб."</f>
        <v>сумма, тыс. руб.</v>
      </c>
      <c r="N7" s="16" t="str">
        <f t="shared" ref="N7" si="11">"основание возврата"</f>
        <v>основание возврата</v>
      </c>
      <c r="O7" s="2"/>
    </row>
    <row r="8" spans="1:15" ht="69.900000000000006" customHeight="1" x14ac:dyDescent="0.3">
      <c r="A8" s="20"/>
      <c r="B8" s="20"/>
      <c r="C8" s="20"/>
      <c r="D8" s="20"/>
      <c r="E8" s="21" t="str">
        <f t="shared" ref="E8" si="12"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F8" s="23"/>
      <c r="G8" s="21" t="str">
        <f t="shared" ref="G8" si="13">"пожертвования от граждан на сумму, превышающую  20 тыс. рублей"</f>
        <v>пожертвования от граждан на сумму, превышающую  20 тыс. рублей</v>
      </c>
      <c r="H8" s="23"/>
      <c r="I8" s="20"/>
      <c r="J8" s="16" t="str">
        <f t="shared" ref="J8" si="14">"дата операции"</f>
        <v>дата операции</v>
      </c>
      <c r="K8" s="16" t="str">
        <f t="shared" ref="K8" si="15">"сумма, тыс. руб."</f>
        <v>сумма, тыс. руб.</v>
      </c>
      <c r="L8" s="16" t="str">
        <f t="shared" ref="L8" si="16">"назначение платежа"</f>
        <v>назначение платежа</v>
      </c>
      <c r="M8" s="20"/>
      <c r="N8" s="20"/>
      <c r="O8" s="2"/>
    </row>
    <row r="9" spans="1:15" ht="75" customHeight="1" x14ac:dyDescent="0.3">
      <c r="A9" s="17"/>
      <c r="B9" s="17"/>
      <c r="C9" s="17"/>
      <c r="D9" s="17"/>
      <c r="E9" s="4" t="str">
        <f>"сумма, тыс. руб."</f>
        <v>сумма, тыс. руб.</v>
      </c>
      <c r="F9" s="4" t="str">
        <f>"наименование юридического лица"</f>
        <v>наименование юридического лица</v>
      </c>
      <c r="G9" s="4" t="str">
        <f>"сумма, тыс. руб."</f>
        <v>сумма, тыс. руб.</v>
      </c>
      <c r="H9" s="4" t="str">
        <f>"кол-во граждан"</f>
        <v>кол-во граждан</v>
      </c>
      <c r="I9" s="17"/>
      <c r="J9" s="17"/>
      <c r="K9" s="17"/>
      <c r="L9" s="17"/>
      <c r="M9" s="17"/>
      <c r="N9" s="17"/>
      <c r="O9" s="2"/>
    </row>
    <row r="10" spans="1:15" x14ac:dyDescent="0.3">
      <c r="A10" s="6" t="s">
        <v>1</v>
      </c>
      <c r="B10" s="4" t="str">
        <f>"2"</f>
        <v>2</v>
      </c>
      <c r="C10" s="4" t="str">
        <f>"3"</f>
        <v>3</v>
      </c>
      <c r="D10" s="4" t="str">
        <f>"4"</f>
        <v>4</v>
      </c>
      <c r="E10" s="4" t="str">
        <f>"5"</f>
        <v>5</v>
      </c>
      <c r="F10" s="4" t="str">
        <f>"6"</f>
        <v>6</v>
      </c>
      <c r="G10" s="4" t="str">
        <f>"7"</f>
        <v>7</v>
      </c>
      <c r="H10" s="4" t="str">
        <f>"8"</f>
        <v>8</v>
      </c>
      <c r="I10" s="4" t="str">
        <f>"9"</f>
        <v>9</v>
      </c>
      <c r="J10" s="4" t="str">
        <f>"10"</f>
        <v>10</v>
      </c>
      <c r="K10" s="4" t="str">
        <f>"11"</f>
        <v>11</v>
      </c>
      <c r="L10" s="4" t="str">
        <f>"12"</f>
        <v>12</v>
      </c>
      <c r="M10" s="4" t="str">
        <f>"13"</f>
        <v>13</v>
      </c>
      <c r="N10" s="4" t="str">
        <f>"14"</f>
        <v>14</v>
      </c>
      <c r="O10" s="2"/>
    </row>
    <row r="11" spans="1:15" ht="60" customHeight="1" x14ac:dyDescent="0.3">
      <c r="A11" s="7" t="s">
        <v>2</v>
      </c>
      <c r="B11" s="8" t="s">
        <v>7</v>
      </c>
      <c r="C11" s="8" t="s">
        <v>8</v>
      </c>
      <c r="D11" s="9">
        <v>20.7</v>
      </c>
      <c r="E11" s="9"/>
      <c r="F11" s="8" t="str">
        <f>""</f>
        <v/>
      </c>
      <c r="G11" s="9"/>
      <c r="H11" s="10"/>
      <c r="I11" s="9">
        <v>20.7</v>
      </c>
      <c r="J11" s="11"/>
      <c r="K11" s="9"/>
      <c r="L11" s="8" t="str">
        <f>""</f>
        <v/>
      </c>
      <c r="M11" s="9"/>
      <c r="N11" s="8" t="str">
        <f>""</f>
        <v/>
      </c>
      <c r="O11" s="5"/>
    </row>
    <row r="12" spans="1:15" ht="45" customHeight="1" x14ac:dyDescent="0.3">
      <c r="A12" s="7" t="s">
        <v>4</v>
      </c>
      <c r="B12" s="8" t="s">
        <v>7</v>
      </c>
      <c r="C12" s="8" t="s">
        <v>9</v>
      </c>
      <c r="D12" s="9">
        <v>0.2</v>
      </c>
      <c r="E12" s="9"/>
      <c r="F12" s="8" t="str">
        <f>""</f>
        <v/>
      </c>
      <c r="G12" s="9"/>
      <c r="H12" s="10"/>
      <c r="I12" s="9">
        <v>0.2</v>
      </c>
      <c r="J12" s="11"/>
      <c r="K12" s="9"/>
      <c r="L12" s="8" t="str">
        <f>""</f>
        <v/>
      </c>
      <c r="M12" s="9"/>
      <c r="N12" s="8" t="str">
        <f>""</f>
        <v/>
      </c>
      <c r="O12" s="5"/>
    </row>
    <row r="13" spans="1:15" ht="60" customHeight="1" x14ac:dyDescent="0.3">
      <c r="A13" s="7" t="s">
        <v>5</v>
      </c>
      <c r="B13" s="8" t="s">
        <v>7</v>
      </c>
      <c r="C13" s="8" t="s">
        <v>10</v>
      </c>
      <c r="D13" s="9">
        <v>9.3849999999999998</v>
      </c>
      <c r="E13" s="9"/>
      <c r="F13" s="8" t="str">
        <f>""</f>
        <v/>
      </c>
      <c r="G13" s="9"/>
      <c r="H13" s="10"/>
      <c r="I13" s="9">
        <v>8.1850000000000005</v>
      </c>
      <c r="J13" s="11"/>
      <c r="K13" s="9"/>
      <c r="L13" s="8" t="str">
        <f>""</f>
        <v/>
      </c>
      <c r="M13" s="9"/>
      <c r="N13" s="8" t="str">
        <f>""</f>
        <v/>
      </c>
      <c r="O13" s="5"/>
    </row>
    <row r="14" spans="1:15" ht="75" customHeight="1" x14ac:dyDescent="0.3">
      <c r="A14" s="6" t="s">
        <v>3</v>
      </c>
      <c r="B14" s="12" t="str">
        <f>""</f>
        <v/>
      </c>
      <c r="C14" s="12" t="str">
        <f>"Избирательный округ (Пятнадцатый (№ 15)), всего"</f>
        <v>Избирательный округ (Пятнадцатый (№ 15)), всего</v>
      </c>
      <c r="D14" s="13">
        <v>30.29</v>
      </c>
      <c r="E14" s="13">
        <v>0</v>
      </c>
      <c r="F14" s="12" t="str">
        <f>""</f>
        <v/>
      </c>
      <c r="G14" s="13">
        <v>0</v>
      </c>
      <c r="H14" s="14"/>
      <c r="I14" s="13">
        <v>29.09</v>
      </c>
      <c r="J14" s="15"/>
      <c r="K14" s="13">
        <v>0</v>
      </c>
      <c r="L14" s="12" t="str">
        <f>""</f>
        <v/>
      </c>
      <c r="M14" s="13">
        <v>0</v>
      </c>
      <c r="N14" s="12" t="str">
        <f>""</f>
        <v/>
      </c>
      <c r="O14" s="5"/>
    </row>
  </sheetData>
  <mergeCells count="19">
    <mergeCell ref="N7:N9"/>
    <mergeCell ref="E8:F8"/>
    <mergeCell ref="G8:H8"/>
    <mergeCell ref="J8:J9"/>
    <mergeCell ref="K8:K9"/>
    <mergeCell ref="L8:L9"/>
    <mergeCell ref="A2:N2"/>
    <mergeCell ref="A3:N3"/>
    <mergeCell ref="A6:A9"/>
    <mergeCell ref="B6:B9"/>
    <mergeCell ref="C6:C9"/>
    <mergeCell ref="D6:H6"/>
    <mergeCell ref="I6:L6"/>
    <mergeCell ref="M6:N6"/>
    <mergeCell ref="D7:D9"/>
    <mergeCell ref="E7:H7"/>
    <mergeCell ref="I7:I9"/>
    <mergeCell ref="J7:L7"/>
    <mergeCell ref="M7:M9"/>
  </mergeCells>
  <pageMargins left="0.34722222222222221" right="0.1388888888888889" top="0.1388888888888889" bottom="0.1388888888888889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Наталья Петрова</cp:lastModifiedBy>
  <dcterms:created xsi:type="dcterms:W3CDTF">2020-08-18T08:52:23Z</dcterms:created>
  <dcterms:modified xsi:type="dcterms:W3CDTF">2022-05-30T10:13:50Z</dcterms:modified>
</cp:coreProperties>
</file>