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8695" windowHeight="15075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D8" i="1"/>
  <c r="I7"/>
  <c r="M34"/>
  <c r="K34"/>
  <c r="E34"/>
  <c r="B34"/>
  <c r="M33"/>
  <c r="K33"/>
  <c r="E33"/>
  <c r="B33"/>
  <c r="M32"/>
  <c r="K32"/>
  <c r="E32"/>
  <c r="B32"/>
  <c r="M31"/>
  <c r="K31"/>
  <c r="E31"/>
  <c r="B31"/>
  <c r="M30"/>
  <c r="K30"/>
  <c r="E30"/>
  <c r="B30"/>
  <c r="M27"/>
  <c r="K27"/>
  <c r="E27"/>
  <c r="B27"/>
  <c r="M26"/>
  <c r="K26"/>
  <c r="E26"/>
  <c r="B26"/>
  <c r="M25"/>
  <c r="K25"/>
  <c r="E25"/>
  <c r="B25"/>
  <c r="M24"/>
  <c r="K24"/>
  <c r="E24"/>
  <c r="B24"/>
  <c r="M23"/>
  <c r="K23"/>
  <c r="E23"/>
  <c r="B23"/>
  <c r="M22"/>
  <c r="K22"/>
  <c r="E22"/>
  <c r="B22"/>
  <c r="M21"/>
  <c r="K21"/>
  <c r="E21"/>
  <c r="B21"/>
  <c r="M20"/>
  <c r="K20"/>
  <c r="E20"/>
  <c r="B20"/>
  <c r="M19"/>
  <c r="K19"/>
  <c r="E19"/>
  <c r="B19"/>
  <c r="M18"/>
  <c r="K18"/>
  <c r="E18"/>
  <c r="B18"/>
  <c r="M17"/>
  <c r="K17"/>
  <c r="E17"/>
  <c r="B17"/>
  <c r="M16"/>
  <c r="K16"/>
  <c r="E16"/>
  <c r="B16"/>
  <c r="M15"/>
  <c r="K15"/>
  <c r="E15"/>
  <c r="B15"/>
  <c r="M14"/>
  <c r="K14"/>
  <c r="E14"/>
  <c r="B14"/>
  <c r="M13"/>
  <c r="K13"/>
  <c r="E13"/>
  <c r="B13"/>
  <c r="M12"/>
  <c r="K12"/>
  <c r="E12"/>
  <c r="B12"/>
  <c r="M11"/>
  <c r="K11"/>
  <c r="E11"/>
  <c r="B11"/>
  <c r="M10"/>
  <c r="L10"/>
  <c r="K10"/>
  <c r="J10"/>
  <c r="I10"/>
  <c r="H10"/>
  <c r="G10"/>
  <c r="F10"/>
  <c r="E10"/>
  <c r="D10"/>
  <c r="C10"/>
  <c r="B10"/>
  <c r="G9"/>
  <c r="F9"/>
  <c r="E9"/>
  <c r="D9"/>
  <c r="K8"/>
  <c r="J8"/>
  <c r="I8"/>
  <c r="F8"/>
  <c r="M7"/>
  <c r="L7"/>
  <c r="H7"/>
  <c r="D7"/>
  <c r="C7"/>
  <c r="L6"/>
  <c r="H6"/>
  <c r="C6"/>
  <c r="B6"/>
  <c r="A6"/>
</calcChain>
</file>

<file path=xl/sharedStrings.xml><?xml version="1.0" encoding="utf-8"?>
<sst xmlns="http://schemas.openxmlformats.org/spreadsheetml/2006/main" count="45" uniqueCount="21">
  <si>
    <t>Отчет № 7. 11.09.2018 9:25:09</t>
  </si>
  <si>
    <t>СВЕДЕНИЯ
о поступлении средств в избирательные фонды кандидатов, избирательных объединений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</si>
  <si>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Законодательного Собрания Владимирской области седьмого созыва</t>
  </si>
  <si>
    <t>В руб.</t>
  </si>
  <si>
    <t>1</t>
  </si>
  <si>
    <t>1.</t>
  </si>
  <si>
    <t/>
  </si>
  <si>
    <t>2.</t>
  </si>
  <si>
    <t>30.08.2018</t>
  </si>
  <si>
    <t>02.08.2018</t>
  </si>
  <si>
    <t>13.08.2018</t>
  </si>
  <si>
    <t>10.08.2018</t>
  </si>
  <si>
    <t>25.07.2018</t>
  </si>
  <si>
    <t>05.09.2018</t>
  </si>
  <si>
    <t>06.09.2018</t>
  </si>
  <si>
    <t>30.07.2018</t>
  </si>
  <si>
    <t>3.</t>
  </si>
  <si>
    <t>Трушко Роман Валерьевич</t>
  </si>
  <si>
    <t>Итого по кандидату</t>
  </si>
  <si>
    <t>4.</t>
  </si>
  <si>
    <t>По состоянию на 11.09.2018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</si>
</sst>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tabSelected="1" workbookViewId="0">
      <selection activeCell="M5" sqref="M5"/>
    </sheetView>
  </sheetViews>
  <sheetFormatPr defaultRowHeight="15"/>
  <cols>
    <col min="1" max="1" width="5.7109375" customWidth="1"/>
    <col min="2" max="2" width="24.5703125" customWidth="1"/>
    <col min="3" max="3" width="11.5703125" customWidth="1"/>
    <col min="4" max="4" width="7.28515625" customWidth="1"/>
    <col min="5" max="5" width="19.140625" customWidth="1"/>
    <col min="6" max="7" width="8.140625" customWidth="1"/>
    <col min="8" max="8" width="11.85546875" customWidth="1"/>
    <col min="9" max="9" width="10.28515625" customWidth="1"/>
    <col min="10" max="10" width="11.5703125" customWidth="1"/>
    <col min="11" max="11" width="19.140625" customWidth="1"/>
    <col min="12" max="12" width="8.140625" customWidth="1"/>
    <col min="13" max="13" width="39" customWidth="1"/>
  </cols>
  <sheetData>
    <row r="1" spans="1:13" ht="15" customHeight="1">
      <c r="M1" s="1" t="s">
        <v>0</v>
      </c>
    </row>
    <row r="2" spans="1:13" ht="114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33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>
      <c r="M4" s="2" t="s">
        <v>20</v>
      </c>
    </row>
    <row r="5" spans="1:13">
      <c r="M5" s="2" t="s">
        <v>3</v>
      </c>
    </row>
    <row r="6" spans="1:13">
      <c r="A6" s="21" t="str">
        <f t="shared" ref="A6" si="0">"№
п/п"</f>
        <v>№
п/п</v>
      </c>
      <c r="B6" s="21" t="str">
        <f t="shared" ref="B6" si="1">"Фамилия, имя, отчество кандидата"</f>
        <v>Фамилия, имя, отчество кандидата</v>
      </c>
      <c r="C6" s="24" t="str">
        <f t="shared" ref="C6" si="2">"Поступило средств"</f>
        <v>Поступило средств</v>
      </c>
      <c r="D6" s="25"/>
      <c r="E6" s="25"/>
      <c r="F6" s="25"/>
      <c r="G6" s="26"/>
      <c r="H6" s="24" t="str">
        <f t="shared" ref="H6" si="3">"Израсходовано средств"</f>
        <v>Израсходовано средств</v>
      </c>
      <c r="I6" s="25"/>
      <c r="J6" s="25"/>
      <c r="K6" s="26"/>
      <c r="L6" s="24" t="str">
        <f t="shared" ref="L6" si="4">"Возвращено средств"</f>
        <v>Возвращено средств</v>
      </c>
      <c r="M6" s="26"/>
    </row>
    <row r="7" spans="1:13" ht="39" customHeight="1">
      <c r="A7" s="22"/>
      <c r="B7" s="22"/>
      <c r="C7" s="21" t="str">
        <f t="shared" ref="C7" si="5">"всего"</f>
        <v>всего</v>
      </c>
      <c r="D7" s="24" t="str">
        <f t="shared" ref="D7" si="6">"из них"</f>
        <v>из них</v>
      </c>
      <c r="E7" s="25"/>
      <c r="F7" s="25"/>
      <c r="G7" s="26"/>
      <c r="H7" s="21" t="str">
        <f t="shared" ref="H7" si="7">"всего"</f>
        <v>всего</v>
      </c>
      <c r="I7" s="24" t="str">
        <f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25"/>
      <c r="K7" s="26"/>
      <c r="L7" s="21" t="str">
        <f t="shared" ref="L7" si="8">"сумма, руб."</f>
        <v>сумма, руб.</v>
      </c>
      <c r="M7" s="21" t="str">
        <f t="shared" ref="M7" si="9">"основание возврата"</f>
        <v>основание возврата</v>
      </c>
    </row>
    <row r="8" spans="1:13" ht="51.75" customHeight="1">
      <c r="A8" s="22"/>
      <c r="B8" s="22"/>
      <c r="C8" s="22"/>
      <c r="D8" s="24" t="str">
        <f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26"/>
      <c r="F8" s="24" t="str">
        <f t="shared" ref="F8" si="10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26"/>
      <c r="H8" s="22"/>
      <c r="I8" s="21" t="str">
        <f t="shared" ref="I8" si="11">"дата операции"</f>
        <v>дата операции</v>
      </c>
      <c r="J8" s="21" t="str">
        <f t="shared" ref="J8" si="12">"сумма, руб."</f>
        <v>сумма, руб.</v>
      </c>
      <c r="K8" s="21" t="str">
        <f t="shared" ref="K8" si="13">"назначение платежа"</f>
        <v>назначение платежа</v>
      </c>
      <c r="L8" s="22"/>
      <c r="M8" s="22"/>
    </row>
    <row r="9" spans="1:13" ht="25.5">
      <c r="A9" s="23"/>
      <c r="B9" s="23"/>
      <c r="C9" s="23"/>
      <c r="D9" s="3" t="str">
        <f>"сумма, руб."</f>
        <v>сумма, руб.</v>
      </c>
      <c r="E9" s="3" t="str">
        <f>"наименование юридического лица"</f>
        <v>наименование юридического лица</v>
      </c>
      <c r="F9" s="3" t="str">
        <f>"сумма, руб."</f>
        <v>сумма, руб.</v>
      </c>
      <c r="G9" s="3" t="str">
        <f>"кол-во граждан"</f>
        <v>кол-во граждан</v>
      </c>
      <c r="H9" s="23"/>
      <c r="I9" s="23"/>
      <c r="J9" s="23"/>
      <c r="K9" s="23"/>
      <c r="L9" s="23"/>
      <c r="M9" s="23"/>
    </row>
    <row r="10" spans="1:13">
      <c r="A10" s="4" t="s">
        <v>4</v>
      </c>
      <c r="B10" s="3" t="str">
        <f>"3"</f>
        <v>3</v>
      </c>
      <c r="C10" s="3" t="str">
        <f>"4"</f>
        <v>4</v>
      </c>
      <c r="D10" s="3" t="str">
        <f>"5"</f>
        <v>5</v>
      </c>
      <c r="E10" s="3" t="str">
        <f>"6"</f>
        <v>6</v>
      </c>
      <c r="F10" s="3" t="str">
        <f>"7"</f>
        <v>7</v>
      </c>
      <c r="G10" s="3" t="str">
        <f>"8"</f>
        <v>8</v>
      </c>
      <c r="H10" s="3" t="str">
        <f>"9"</f>
        <v>9</v>
      </c>
      <c r="I10" s="3" t="str">
        <f>"10"</f>
        <v>10</v>
      </c>
      <c r="J10" s="3" t="str">
        <f>"11"</f>
        <v>11</v>
      </c>
      <c r="K10" s="3" t="str">
        <f>"12"</f>
        <v>12</v>
      </c>
      <c r="L10" s="3" t="str">
        <f>"13"</f>
        <v>13</v>
      </c>
      <c r="M10" s="3" t="str">
        <f>"14"</f>
        <v>14</v>
      </c>
    </row>
    <row r="11" spans="1:13" ht="25.5">
      <c r="A11" s="5" t="s">
        <v>5</v>
      </c>
      <c r="B11" s="6" t="str">
        <f>"Вилков Николай Михайлович"</f>
        <v>Вилков Николай Михайлович</v>
      </c>
      <c r="C11" s="7">
        <v>55500</v>
      </c>
      <c r="D11" s="7"/>
      <c r="E11" s="6" t="str">
        <f>""</f>
        <v/>
      </c>
      <c r="F11" s="7"/>
      <c r="G11" s="8"/>
      <c r="H11" s="7">
        <v>55500</v>
      </c>
      <c r="I11" s="9"/>
      <c r="J11" s="7"/>
      <c r="K11" s="6" t="str">
        <f>""</f>
        <v/>
      </c>
      <c r="L11" s="7"/>
      <c r="M11" s="6" t="str">
        <f>""</f>
        <v/>
      </c>
    </row>
    <row r="12" spans="1:13">
      <c r="A12" s="4" t="s">
        <v>6</v>
      </c>
      <c r="B12" s="10" t="str">
        <f>"Итого по кандидату"</f>
        <v>Итого по кандидату</v>
      </c>
      <c r="C12" s="11">
        <v>55500</v>
      </c>
      <c r="D12" s="11">
        <v>0</v>
      </c>
      <c r="E12" s="10" t="str">
        <f>""</f>
        <v/>
      </c>
      <c r="F12" s="11">
        <v>0</v>
      </c>
      <c r="G12" s="12"/>
      <c r="H12" s="11">
        <v>55500</v>
      </c>
      <c r="I12" s="13"/>
      <c r="J12" s="11">
        <v>0</v>
      </c>
      <c r="K12" s="10" t="str">
        <f>""</f>
        <v/>
      </c>
      <c r="L12" s="11">
        <v>0</v>
      </c>
      <c r="M12" s="10" t="str">
        <f>""</f>
        <v/>
      </c>
    </row>
    <row r="13" spans="1:13" ht="25.5">
      <c r="A13" s="5" t="s">
        <v>7</v>
      </c>
      <c r="B13" s="6" t="str">
        <f>"Говырин Алексей Борисович"</f>
        <v>Говырин Алексей Борисович</v>
      </c>
      <c r="C13" s="7"/>
      <c r="D13" s="7"/>
      <c r="E13" s="6" t="str">
        <f>""</f>
        <v/>
      </c>
      <c r="F13" s="7"/>
      <c r="G13" s="8"/>
      <c r="H13" s="7"/>
      <c r="I13" s="9" t="s">
        <v>8</v>
      </c>
      <c r="J13" s="7">
        <v>150000</v>
      </c>
      <c r="K13" s="6" t="str">
        <f>"Оплата других работ/услуг"</f>
        <v>Оплата других работ/услуг</v>
      </c>
      <c r="L13" s="7"/>
      <c r="M13" s="6" t="str">
        <f>""</f>
        <v/>
      </c>
    </row>
    <row r="14" spans="1:13" ht="25.5">
      <c r="A14" s="5" t="s">
        <v>6</v>
      </c>
      <c r="B14" s="6" t="str">
        <f>""</f>
        <v/>
      </c>
      <c r="C14" s="7"/>
      <c r="D14" s="7"/>
      <c r="E14" s="6" t="str">
        <f>""</f>
        <v/>
      </c>
      <c r="F14" s="7"/>
      <c r="G14" s="8"/>
      <c r="H14" s="7"/>
      <c r="I14" s="9" t="s">
        <v>9</v>
      </c>
      <c r="J14" s="7">
        <v>149000</v>
      </c>
      <c r="K14" s="6" t="str">
        <f>"Оплата других работ/услуг"</f>
        <v>Оплата других работ/услуг</v>
      </c>
      <c r="L14" s="7"/>
      <c r="M14" s="6" t="str">
        <f>""</f>
        <v/>
      </c>
    </row>
    <row r="15" spans="1:13" ht="25.5">
      <c r="A15" s="5" t="s">
        <v>6</v>
      </c>
      <c r="B15" s="6" t="str">
        <f>""</f>
        <v/>
      </c>
      <c r="C15" s="7"/>
      <c r="D15" s="7"/>
      <c r="E15" s="6" t="str">
        <f>""</f>
        <v/>
      </c>
      <c r="F15" s="7"/>
      <c r="G15" s="8"/>
      <c r="H15" s="7"/>
      <c r="I15" s="9" t="s">
        <v>10</v>
      </c>
      <c r="J15" s="7">
        <v>116000</v>
      </c>
      <c r="K15" s="6" t="str">
        <f>"Оплата других работ/услуг"</f>
        <v>Оплата других работ/услуг</v>
      </c>
      <c r="L15" s="7"/>
      <c r="M15" s="6" t="str">
        <f>""</f>
        <v/>
      </c>
    </row>
    <row r="16" spans="1:13" ht="25.5">
      <c r="A16" s="5" t="s">
        <v>6</v>
      </c>
      <c r="B16" s="6" t="str">
        <f>""</f>
        <v/>
      </c>
      <c r="C16" s="7"/>
      <c r="D16" s="7"/>
      <c r="E16" s="6" t="str">
        <f>""</f>
        <v/>
      </c>
      <c r="F16" s="7"/>
      <c r="G16" s="8"/>
      <c r="H16" s="7"/>
      <c r="I16" s="9" t="s">
        <v>10</v>
      </c>
      <c r="J16" s="7">
        <v>115870</v>
      </c>
      <c r="K16" s="6" t="str">
        <f>"Оплата других работ/услуг"</f>
        <v>Оплата других работ/услуг</v>
      </c>
      <c r="L16" s="7"/>
      <c r="M16" s="6" t="str">
        <f>""</f>
        <v/>
      </c>
    </row>
    <row r="17" spans="1:13" ht="38.25">
      <c r="A17" s="5" t="s">
        <v>6</v>
      </c>
      <c r="B17" s="6" t="str">
        <f>""</f>
        <v/>
      </c>
      <c r="C17" s="7"/>
      <c r="D17" s="7"/>
      <c r="E17" s="6" t="str">
        <f>""</f>
        <v/>
      </c>
      <c r="F17" s="7"/>
      <c r="G17" s="8"/>
      <c r="H17" s="7"/>
      <c r="I17" s="9" t="s">
        <v>11</v>
      </c>
      <c r="J17" s="7">
        <v>83100</v>
      </c>
      <c r="K17" s="6" t="str">
        <f>"Изг. и распр. печатных и иных агит. материалов"</f>
        <v>Изг. и распр. печатных и иных агит. материалов</v>
      </c>
      <c r="L17" s="7"/>
      <c r="M17" s="6" t="str">
        <f>""</f>
        <v/>
      </c>
    </row>
    <row r="18" spans="1:13" ht="38.25">
      <c r="A18" s="5" t="s">
        <v>6</v>
      </c>
      <c r="B18" s="6" t="str">
        <f>""</f>
        <v/>
      </c>
      <c r="C18" s="7"/>
      <c r="D18" s="7"/>
      <c r="E18" s="6" t="str">
        <f>""</f>
        <v/>
      </c>
      <c r="F18" s="7"/>
      <c r="G18" s="8"/>
      <c r="H18" s="7"/>
      <c r="I18" s="9" t="s">
        <v>12</v>
      </c>
      <c r="J18" s="7">
        <v>78657</v>
      </c>
      <c r="K18" s="6" t="str">
        <f>"Изг. и распр. печатных и иных агит. материалов"</f>
        <v>Изг. и распр. печатных и иных агит. материалов</v>
      </c>
      <c r="L18" s="7"/>
      <c r="M18" s="6" t="str">
        <f>""</f>
        <v/>
      </c>
    </row>
    <row r="19" spans="1:13" ht="25.5">
      <c r="A19" s="5" t="s">
        <v>6</v>
      </c>
      <c r="B19" s="6" t="str">
        <f>""</f>
        <v/>
      </c>
      <c r="C19" s="7"/>
      <c r="D19" s="7"/>
      <c r="E19" s="6" t="str">
        <f>""</f>
        <v/>
      </c>
      <c r="F19" s="7"/>
      <c r="G19" s="8"/>
      <c r="H19" s="7"/>
      <c r="I19" s="9" t="s">
        <v>8</v>
      </c>
      <c r="J19" s="7">
        <v>78000</v>
      </c>
      <c r="K19" s="6" t="str">
        <f t="shared" ref="K19:K25" si="14">"Оплата других работ/услуг"</f>
        <v>Оплата других работ/услуг</v>
      </c>
      <c r="L19" s="7"/>
      <c r="M19" s="6" t="str">
        <f>""</f>
        <v/>
      </c>
    </row>
    <row r="20" spans="1:13" ht="25.5">
      <c r="A20" s="5" t="s">
        <v>6</v>
      </c>
      <c r="B20" s="6" t="str">
        <f>""</f>
        <v/>
      </c>
      <c r="C20" s="7"/>
      <c r="D20" s="7"/>
      <c r="E20" s="6" t="str">
        <f>""</f>
        <v/>
      </c>
      <c r="F20" s="7"/>
      <c r="G20" s="8"/>
      <c r="H20" s="7"/>
      <c r="I20" s="9" t="s">
        <v>9</v>
      </c>
      <c r="J20" s="7">
        <v>78000</v>
      </c>
      <c r="K20" s="6" t="str">
        <f t="shared" si="14"/>
        <v>Оплата других работ/услуг</v>
      </c>
      <c r="L20" s="7"/>
      <c r="M20" s="6" t="str">
        <f>""</f>
        <v/>
      </c>
    </row>
    <row r="21" spans="1:13" ht="25.5">
      <c r="A21" s="5" t="s">
        <v>6</v>
      </c>
      <c r="B21" s="6" t="str">
        <f>""</f>
        <v/>
      </c>
      <c r="C21" s="7"/>
      <c r="D21" s="7"/>
      <c r="E21" s="6" t="str">
        <f>""</f>
        <v/>
      </c>
      <c r="F21" s="7"/>
      <c r="G21" s="8"/>
      <c r="H21" s="7"/>
      <c r="I21" s="9" t="s">
        <v>13</v>
      </c>
      <c r="J21" s="7">
        <v>78000</v>
      </c>
      <c r="K21" s="6" t="str">
        <f t="shared" si="14"/>
        <v>Оплата других работ/услуг</v>
      </c>
      <c r="L21" s="7"/>
      <c r="M21" s="6" t="str">
        <f>""</f>
        <v/>
      </c>
    </row>
    <row r="22" spans="1:13" ht="25.5">
      <c r="A22" s="5" t="s">
        <v>6</v>
      </c>
      <c r="B22" s="6" t="str">
        <f>""</f>
        <v/>
      </c>
      <c r="C22" s="7"/>
      <c r="D22" s="7"/>
      <c r="E22" s="6" t="str">
        <f>""</f>
        <v/>
      </c>
      <c r="F22" s="7"/>
      <c r="G22" s="8"/>
      <c r="H22" s="7"/>
      <c r="I22" s="9" t="s">
        <v>14</v>
      </c>
      <c r="J22" s="7">
        <v>74000</v>
      </c>
      <c r="K22" s="6" t="str">
        <f t="shared" si="14"/>
        <v>Оплата других работ/услуг</v>
      </c>
      <c r="L22" s="7"/>
      <c r="M22" s="6" t="str">
        <f>""</f>
        <v/>
      </c>
    </row>
    <row r="23" spans="1:13" ht="25.5">
      <c r="A23" s="5" t="s">
        <v>6</v>
      </c>
      <c r="B23" s="6" t="str">
        <f>""</f>
        <v/>
      </c>
      <c r="C23" s="7"/>
      <c r="D23" s="7"/>
      <c r="E23" s="6" t="str">
        <f>""</f>
        <v/>
      </c>
      <c r="F23" s="7"/>
      <c r="G23" s="8"/>
      <c r="H23" s="7"/>
      <c r="I23" s="9" t="s">
        <v>14</v>
      </c>
      <c r="J23" s="7">
        <v>74000</v>
      </c>
      <c r="K23" s="6" t="str">
        <f t="shared" si="14"/>
        <v>Оплата других работ/услуг</v>
      </c>
      <c r="L23" s="7"/>
      <c r="M23" s="6" t="str">
        <f>""</f>
        <v/>
      </c>
    </row>
    <row r="24" spans="1:13" ht="25.5">
      <c r="A24" s="5" t="s">
        <v>6</v>
      </c>
      <c r="B24" s="6" t="str">
        <f>""</f>
        <v/>
      </c>
      <c r="C24" s="7"/>
      <c r="D24" s="7"/>
      <c r="E24" s="6" t="str">
        <f>""</f>
        <v/>
      </c>
      <c r="F24" s="7"/>
      <c r="G24" s="8"/>
      <c r="H24" s="7"/>
      <c r="I24" s="9" t="s">
        <v>13</v>
      </c>
      <c r="J24" s="7">
        <v>65000</v>
      </c>
      <c r="K24" s="6" t="str">
        <f t="shared" si="14"/>
        <v>Оплата других работ/услуг</v>
      </c>
      <c r="L24" s="7"/>
      <c r="M24" s="6" t="str">
        <f>""</f>
        <v/>
      </c>
    </row>
    <row r="25" spans="1:13" ht="25.5">
      <c r="A25" s="5" t="s">
        <v>6</v>
      </c>
      <c r="B25" s="6" t="str">
        <f>""</f>
        <v/>
      </c>
      <c r="C25" s="7"/>
      <c r="D25" s="7"/>
      <c r="E25" s="6" t="str">
        <f>""</f>
        <v/>
      </c>
      <c r="F25" s="7"/>
      <c r="G25" s="8"/>
      <c r="H25" s="7"/>
      <c r="I25" s="9" t="s">
        <v>10</v>
      </c>
      <c r="J25" s="7">
        <v>61366</v>
      </c>
      <c r="K25" s="6" t="str">
        <f t="shared" si="14"/>
        <v>Оплата других работ/услуг</v>
      </c>
      <c r="L25" s="7"/>
      <c r="M25" s="6" t="str">
        <f>""</f>
        <v/>
      </c>
    </row>
    <row r="26" spans="1:13" ht="25.5">
      <c r="A26" s="5" t="s">
        <v>6</v>
      </c>
      <c r="B26" s="6" t="str">
        <f>""</f>
        <v/>
      </c>
      <c r="C26" s="7"/>
      <c r="D26" s="7"/>
      <c r="E26" s="6" t="str">
        <f>""</f>
        <v/>
      </c>
      <c r="F26" s="7"/>
      <c r="G26" s="8"/>
      <c r="H26" s="7"/>
      <c r="I26" s="9" t="s">
        <v>15</v>
      </c>
      <c r="J26" s="7">
        <v>58668.6</v>
      </c>
      <c r="K26" s="6" t="str">
        <f>"Иные расходы на проведение изб.камп."</f>
        <v>Иные расходы на проведение изб.камп.</v>
      </c>
      <c r="L26" s="7"/>
      <c r="M26" s="6" t="str">
        <f>""</f>
        <v/>
      </c>
    </row>
    <row r="27" spans="1:13">
      <c r="A27" s="4" t="s">
        <v>6</v>
      </c>
      <c r="B27" s="10" t="str">
        <f>"Итого по кандидату"</f>
        <v>Итого по кандидату</v>
      </c>
      <c r="C27" s="11">
        <v>1820000</v>
      </c>
      <c r="D27" s="11">
        <v>0</v>
      </c>
      <c r="E27" s="10" t="str">
        <f>""</f>
        <v/>
      </c>
      <c r="F27" s="11">
        <v>0</v>
      </c>
      <c r="G27" s="12"/>
      <c r="H27" s="11">
        <v>1819823.8</v>
      </c>
      <c r="I27" s="13"/>
      <c r="J27" s="11">
        <v>1259661.6000000001</v>
      </c>
      <c r="K27" s="10" t="str">
        <f>""</f>
        <v/>
      </c>
      <c r="L27" s="11">
        <v>0</v>
      </c>
      <c r="M27" s="10" t="str">
        <f>""</f>
        <v/>
      </c>
    </row>
    <row r="28" spans="1:13">
      <c r="A28" s="14" t="s">
        <v>16</v>
      </c>
      <c r="B28" s="15" t="s">
        <v>17</v>
      </c>
      <c r="C28" s="16"/>
      <c r="D28" s="16"/>
      <c r="E28" s="17"/>
      <c r="F28" s="16"/>
      <c r="G28" s="18"/>
      <c r="H28" s="16"/>
      <c r="I28" s="19"/>
      <c r="J28" s="16"/>
      <c r="K28" s="17"/>
      <c r="L28" s="16"/>
      <c r="M28" s="17"/>
    </row>
    <row r="29" spans="1:13">
      <c r="A29" s="4"/>
      <c r="B29" s="10" t="s">
        <v>18</v>
      </c>
      <c r="C29" s="11">
        <v>0</v>
      </c>
      <c r="D29" s="11">
        <v>0</v>
      </c>
      <c r="E29" s="10"/>
      <c r="F29" s="11">
        <v>0</v>
      </c>
      <c r="G29" s="12"/>
      <c r="H29" s="11">
        <v>0</v>
      </c>
      <c r="I29" s="13"/>
      <c r="J29" s="11">
        <v>0</v>
      </c>
      <c r="K29" s="10"/>
      <c r="L29" s="11">
        <v>0</v>
      </c>
      <c r="M29" s="10"/>
    </row>
    <row r="30" spans="1:13">
      <c r="A30" s="20" t="s">
        <v>19</v>
      </c>
      <c r="B30" s="6" t="str">
        <f>"Фульга Надежда Павловна"</f>
        <v>Фульга Надежда Павловна</v>
      </c>
      <c r="C30" s="7">
        <v>5350</v>
      </c>
      <c r="D30" s="7"/>
      <c r="E30" s="6" t="str">
        <f>""</f>
        <v/>
      </c>
      <c r="F30" s="7"/>
      <c r="G30" s="8"/>
      <c r="H30" s="7">
        <v>5350</v>
      </c>
      <c r="I30" s="9"/>
      <c r="J30" s="7"/>
      <c r="K30" s="6" t="str">
        <f>""</f>
        <v/>
      </c>
      <c r="L30" s="7"/>
      <c r="M30" s="6" t="str">
        <f>""</f>
        <v/>
      </c>
    </row>
    <row r="31" spans="1:13">
      <c r="A31" s="4" t="s">
        <v>6</v>
      </c>
      <c r="B31" s="10" t="str">
        <f>"Итого по кандидату"</f>
        <v>Итого по кандидату</v>
      </c>
      <c r="C31" s="11">
        <v>5350</v>
      </c>
      <c r="D31" s="11">
        <v>0</v>
      </c>
      <c r="E31" s="10" t="str">
        <f>""</f>
        <v/>
      </c>
      <c r="F31" s="11">
        <v>0</v>
      </c>
      <c r="G31" s="12"/>
      <c r="H31" s="11">
        <v>5350</v>
      </c>
      <c r="I31" s="13"/>
      <c r="J31" s="11">
        <v>0</v>
      </c>
      <c r="K31" s="10" t="str">
        <f>""</f>
        <v/>
      </c>
      <c r="L31" s="11">
        <v>0</v>
      </c>
      <c r="M31" s="10" t="str">
        <f>""</f>
        <v/>
      </c>
    </row>
    <row r="32" spans="1:13" ht="25.5">
      <c r="A32" s="4" t="s">
        <v>6</v>
      </c>
      <c r="B32" s="10" t="str">
        <f>"Избирательный округ (Округ №12), всего"</f>
        <v>Избирательный округ (Округ №12), всего</v>
      </c>
      <c r="C32" s="11">
        <v>1880850</v>
      </c>
      <c r="D32" s="11">
        <v>0</v>
      </c>
      <c r="E32" s="10" t="str">
        <f>""</f>
        <v/>
      </c>
      <c r="F32" s="11">
        <v>0</v>
      </c>
      <c r="G32" s="12"/>
      <c r="H32" s="11">
        <v>1880673.8</v>
      </c>
      <c r="I32" s="13"/>
      <c r="J32" s="11">
        <v>1259661.6000000001</v>
      </c>
      <c r="K32" s="10" t="str">
        <f>""</f>
        <v/>
      </c>
      <c r="L32" s="11">
        <v>0</v>
      </c>
      <c r="M32" s="10" t="str">
        <f>""</f>
        <v/>
      </c>
    </row>
    <row r="33" spans="1:13">
      <c r="A33" s="4" t="s">
        <v>6</v>
      </c>
      <c r="B33" s="10" t="str">
        <f>"Кандидаты, всего"</f>
        <v>Кандидаты, всего</v>
      </c>
      <c r="C33" s="11">
        <v>1880850</v>
      </c>
      <c r="D33" s="11">
        <v>0</v>
      </c>
      <c r="E33" s="10" t="str">
        <f>""</f>
        <v/>
      </c>
      <c r="F33" s="11">
        <v>0</v>
      </c>
      <c r="G33" s="12"/>
      <c r="H33" s="11">
        <v>1880673.8</v>
      </c>
      <c r="I33" s="13"/>
      <c r="J33" s="11">
        <v>1259661.6000000001</v>
      </c>
      <c r="K33" s="10" t="str">
        <f>""</f>
        <v/>
      </c>
      <c r="L33" s="11">
        <v>0</v>
      </c>
      <c r="M33" s="10" t="str">
        <f>""</f>
        <v/>
      </c>
    </row>
    <row r="34" spans="1:13">
      <c r="A34" s="4" t="s">
        <v>6</v>
      </c>
      <c r="B34" s="10" t="str">
        <f>"Итого"</f>
        <v>Итого</v>
      </c>
      <c r="C34" s="11">
        <v>1880850</v>
      </c>
      <c r="D34" s="11">
        <v>0</v>
      </c>
      <c r="E34" s="10" t="str">
        <f>""</f>
        <v/>
      </c>
      <c r="F34" s="11">
        <v>0</v>
      </c>
      <c r="G34" s="12">
        <v>0</v>
      </c>
      <c r="H34" s="11">
        <v>1880673.8</v>
      </c>
      <c r="I34" s="13"/>
      <c r="J34" s="11">
        <v>1259661.6000000001</v>
      </c>
      <c r="K34" s="10" t="str">
        <f>""</f>
        <v/>
      </c>
      <c r="L34" s="11">
        <v>0</v>
      </c>
      <c r="M34" s="10" t="str">
        <f>""</f>
        <v/>
      </c>
    </row>
  </sheetData>
  <mergeCells count="18">
    <mergeCell ref="A2:M2"/>
    <mergeCell ref="A3:M3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  <mergeCell ref="D8:E8"/>
    <mergeCell ref="F8:G8"/>
    <mergeCell ref="I8:I9"/>
    <mergeCell ref="J8:J9"/>
    <mergeCell ref="K8:K9"/>
  </mergeCells>
  <pageMargins left="0.34722222222222221" right="0.1388888888888889" top="0.1388888888888889" bottom="0.1388888888888889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2018-09-11T06:25:21Z</dcterms:created>
  <dcterms:modified xsi:type="dcterms:W3CDTF">2018-09-11T07:10:45Z</dcterms:modified>
</cp:coreProperties>
</file>