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M20" i="1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L13"/>
  <c r="K13"/>
  <c r="J13"/>
  <c r="I13"/>
  <c r="H13"/>
  <c r="G13"/>
  <c r="F13"/>
  <c r="E13"/>
  <c r="D13"/>
  <c r="C13"/>
  <c r="B13"/>
  <c r="G12"/>
  <c r="F12"/>
  <c r="E12"/>
  <c r="D12"/>
  <c r="K11"/>
  <c r="J11"/>
  <c r="I11"/>
  <c r="F11"/>
  <c r="D11"/>
  <c r="M10"/>
  <c r="L10"/>
  <c r="I10"/>
  <c r="H10"/>
  <c r="D10"/>
  <c r="C10"/>
  <c r="L9"/>
  <c r="H9"/>
  <c r="C9"/>
  <c r="B9"/>
  <c r="A9"/>
</calcChain>
</file>

<file path=xl/sharedStrings.xml><?xml version="1.0" encoding="utf-8"?>
<sst xmlns="http://schemas.openxmlformats.org/spreadsheetml/2006/main" count="15" uniqueCount="12">
  <si>
    <t>Отчет № 7. 21.03.2023 12:01:19</t>
  </si>
  <si>
    <t>Отчет сформирован с учетом коэффициента уровня инфляции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</si>
  <si>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</si>
  <si>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Кольчугинского района Владимирской области шестого созыва по одномандатному избирательному округу №3</t>
  </si>
  <si>
    <t>Третий районный (№ 3)</t>
  </si>
  <si>
    <t>По состоянию на 20.03.2023</t>
  </si>
  <si>
    <t>В тыс. руб.</t>
  </si>
  <si>
    <t>1</t>
  </si>
  <si>
    <t>1.</t>
  </si>
  <si>
    <t/>
  </si>
  <si>
    <t>2.</t>
  </si>
  <si>
    <t>3.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</si>
</sst>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tabSelected="1" topLeftCell="A13" workbookViewId="0">
      <selection activeCell="M3" sqref="M3"/>
    </sheetView>
  </sheetViews>
  <sheetFormatPr defaultRowHeight="15"/>
  <cols>
    <col min="1" max="1" width="8.140625" customWidth="1"/>
    <col min="2" max="4" width="15.7109375" customWidth="1"/>
    <col min="5" max="5" width="12.710937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2.7109375" customWidth="1"/>
    <col min="12" max="12" width="15.7109375" customWidth="1"/>
    <col min="13" max="13" width="21.5703125" customWidth="1"/>
    <col min="14" max="14" width="9.140625" customWidth="1"/>
  </cols>
  <sheetData>
    <row r="1" spans="1:14" ht="15" customHeight="1">
      <c r="M1" s="1" t="s">
        <v>0</v>
      </c>
    </row>
    <row r="2" spans="1:14">
      <c r="M2" s="1" t="s">
        <v>1</v>
      </c>
    </row>
    <row r="3" spans="1:14">
      <c r="M3" s="1"/>
    </row>
    <row r="4" spans="1:14" ht="206.1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5.75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>
      <c r="M7" s="5" t="s">
        <v>5</v>
      </c>
    </row>
    <row r="8" spans="1:14">
      <c r="M8" s="5" t="s">
        <v>6</v>
      </c>
    </row>
    <row r="9" spans="1:14" ht="24" customHeight="1">
      <c r="A9" s="6" t="str">
        <f t="shared" ref="A9:A12" si="0">"№
п/п"</f>
        <v>№
п/п</v>
      </c>
      <c r="B9" s="6" t="str">
        <f t="shared" ref="B9:B12" si="1">"Фамилия, имя, отчество кандидата"</f>
        <v>Фамилия, имя, отчество кандидата</v>
      </c>
      <c r="C9" s="9" t="str">
        <f t="shared" ref="C9:G9" si="2">"Поступило средств"</f>
        <v>Поступило средств</v>
      </c>
      <c r="D9" s="10"/>
      <c r="E9" s="10"/>
      <c r="F9" s="10"/>
      <c r="G9" s="11"/>
      <c r="H9" s="9" t="str">
        <f t="shared" ref="H9:K9" si="3">"Израсходовано средств"</f>
        <v>Израсходовано средств</v>
      </c>
      <c r="I9" s="10"/>
      <c r="J9" s="10"/>
      <c r="K9" s="11"/>
      <c r="L9" s="9" t="str">
        <f t="shared" ref="L9:M9" si="4">"Возвращено средств"</f>
        <v>Возвращено средств</v>
      </c>
      <c r="M9" s="11"/>
    </row>
    <row r="10" spans="1:14" ht="48.95" customHeight="1">
      <c r="A10" s="7"/>
      <c r="B10" s="7"/>
      <c r="C10" s="6" t="str">
        <f t="shared" ref="C10:C12" si="5">"всего"</f>
        <v>всего</v>
      </c>
      <c r="D10" s="9" t="str">
        <f t="shared" ref="D10:G10" si="6">"из них"</f>
        <v>из них</v>
      </c>
      <c r="E10" s="10"/>
      <c r="F10" s="10"/>
      <c r="G10" s="11"/>
      <c r="H10" s="6" t="str">
        <f t="shared" ref="H10:H12" si="7">"всего"</f>
        <v>всего</v>
      </c>
      <c r="I10" s="9" t="str">
        <f t="shared" ref="I10:K10" si="8">"из них финансовые операции по расходованию средств на сумму, превышающую 51 тыс. рублей"</f>
        <v>из них финансовые операции по расходованию средств на сумму, превышающую 51 тыс. рублей</v>
      </c>
      <c r="J10" s="10"/>
      <c r="K10" s="11"/>
      <c r="L10" s="6" t="str">
        <f t="shared" ref="L10:L12" si="9">"сумма, тыс. руб."</f>
        <v>сумма, тыс. руб.</v>
      </c>
      <c r="M10" s="6" t="str">
        <f t="shared" ref="M10:M12" si="10">"основание возврата"</f>
        <v>основание возврата</v>
      </c>
      <c r="N10" s="4"/>
    </row>
    <row r="11" spans="1:14" ht="69.95" customHeight="1">
      <c r="A11" s="7"/>
      <c r="B11" s="7"/>
      <c r="C11" s="7"/>
      <c r="D11" s="9" t="str">
        <f t="shared" ref="D11:E11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11" s="11"/>
      <c r="F11" s="9" t="str">
        <f t="shared" ref="F11:G11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11" s="11"/>
      <c r="H11" s="7"/>
      <c r="I11" s="6" t="str">
        <f t="shared" ref="I11:I12" si="13">"дата операции"</f>
        <v>дата операции</v>
      </c>
      <c r="J11" s="6" t="str">
        <f t="shared" ref="J11:J12" si="14">"сумма, тыс. руб."</f>
        <v>сумма, тыс. руб.</v>
      </c>
      <c r="K11" s="6" t="str">
        <f t="shared" ref="K11:K12" si="15">"назначение платежа"</f>
        <v>назначение платежа</v>
      </c>
      <c r="L11" s="7"/>
      <c r="M11" s="7"/>
      <c r="N11" s="4"/>
    </row>
    <row r="12" spans="1:14" ht="60" customHeight="1">
      <c r="A12" s="8"/>
      <c r="B12" s="8"/>
      <c r="C12" s="8"/>
      <c r="D12" s="12" t="str">
        <f>"сумма, тыс. руб."</f>
        <v>сумма, тыс. руб.</v>
      </c>
      <c r="E12" s="12" t="str">
        <f>"наименование юридического лица"</f>
        <v>наименование юридического лица</v>
      </c>
      <c r="F12" s="12" t="str">
        <f>"сумма, тыс. руб."</f>
        <v>сумма, тыс. руб.</v>
      </c>
      <c r="G12" s="12" t="str">
        <f>"кол-во граждан"</f>
        <v>кол-во граждан</v>
      </c>
      <c r="H12" s="8"/>
      <c r="I12" s="8"/>
      <c r="J12" s="8"/>
      <c r="K12" s="8"/>
      <c r="L12" s="8"/>
      <c r="M12" s="8"/>
      <c r="N12" s="4"/>
    </row>
    <row r="13" spans="1:14">
      <c r="A13" s="14" t="s">
        <v>7</v>
      </c>
      <c r="B13" s="12" t="str">
        <f>"2"</f>
        <v>2</v>
      </c>
      <c r="C13" s="12" t="str">
        <f>"3"</f>
        <v>3</v>
      </c>
      <c r="D13" s="12" t="str">
        <f>"4"</f>
        <v>4</v>
      </c>
      <c r="E13" s="12" t="str">
        <f>"5"</f>
        <v>5</v>
      </c>
      <c r="F13" s="12" t="str">
        <f>"6"</f>
        <v>6</v>
      </c>
      <c r="G13" s="12" t="str">
        <f>"7"</f>
        <v>7</v>
      </c>
      <c r="H13" s="12" t="str">
        <f>"8"</f>
        <v>8</v>
      </c>
      <c r="I13" s="12" t="str">
        <f>"9"</f>
        <v>9</v>
      </c>
      <c r="J13" s="12" t="str">
        <f>"10"</f>
        <v>10</v>
      </c>
      <c r="K13" s="12" t="str">
        <f>"11"</f>
        <v>11</v>
      </c>
      <c r="L13" s="12" t="str">
        <f>"12"</f>
        <v>12</v>
      </c>
      <c r="M13" s="12" t="str">
        <f>"13"</f>
        <v>13</v>
      </c>
      <c r="N13" s="4"/>
    </row>
    <row r="14" spans="1:14" ht="45" customHeight="1">
      <c r="A14" s="15" t="s">
        <v>8</v>
      </c>
      <c r="B14" s="16" t="str">
        <f>"Вонт Константин Васильевич"</f>
        <v>Вонт Константин Васильевич</v>
      </c>
      <c r="C14" s="17">
        <v>7.15</v>
      </c>
      <c r="D14" s="17"/>
      <c r="E14" s="16" t="str">
        <f>""</f>
        <v/>
      </c>
      <c r="F14" s="17"/>
      <c r="G14" s="18"/>
      <c r="H14" s="17">
        <v>7.15</v>
      </c>
      <c r="I14" s="19"/>
      <c r="J14" s="17"/>
      <c r="K14" s="16" t="str">
        <f>""</f>
        <v/>
      </c>
      <c r="L14" s="17"/>
      <c r="M14" s="16" t="str">
        <f>""</f>
        <v/>
      </c>
      <c r="N14" s="13"/>
    </row>
    <row r="15" spans="1:14" ht="30" customHeight="1">
      <c r="A15" s="14" t="s">
        <v>9</v>
      </c>
      <c r="B15" s="20" t="str">
        <f>"Итого по кандидату"</f>
        <v>Итого по кандидату</v>
      </c>
      <c r="C15" s="21">
        <v>7.15</v>
      </c>
      <c r="D15" s="21">
        <v>0</v>
      </c>
      <c r="E15" s="20" t="str">
        <f>""</f>
        <v/>
      </c>
      <c r="F15" s="21">
        <v>0</v>
      </c>
      <c r="G15" s="22"/>
      <c r="H15" s="21">
        <v>7.15</v>
      </c>
      <c r="I15" s="23"/>
      <c r="J15" s="21">
        <v>0</v>
      </c>
      <c r="K15" s="20" t="str">
        <f>""</f>
        <v/>
      </c>
      <c r="L15" s="21">
        <v>0</v>
      </c>
      <c r="M15" s="20" t="str">
        <f>""</f>
        <v/>
      </c>
      <c r="N15" s="13"/>
    </row>
    <row r="16" spans="1:14" ht="45" customHeight="1">
      <c r="A16" s="15" t="s">
        <v>10</v>
      </c>
      <c r="B16" s="16" t="str">
        <f>"Корешков Алексей Владимирович"</f>
        <v>Корешков Алексей Владимирович</v>
      </c>
      <c r="C16" s="17">
        <v>40.520000000000003</v>
      </c>
      <c r="D16" s="17"/>
      <c r="E16" s="16" t="str">
        <f>""</f>
        <v/>
      </c>
      <c r="F16" s="17"/>
      <c r="G16" s="18"/>
      <c r="H16" s="17">
        <v>40.520000000000003</v>
      </c>
      <c r="I16" s="19"/>
      <c r="J16" s="17"/>
      <c r="K16" s="16" t="str">
        <f>""</f>
        <v/>
      </c>
      <c r="L16" s="17"/>
      <c r="M16" s="16" t="str">
        <f>""</f>
        <v/>
      </c>
      <c r="N16" s="13"/>
    </row>
    <row r="17" spans="1:14" ht="30" customHeight="1">
      <c r="A17" s="14" t="s">
        <v>9</v>
      </c>
      <c r="B17" s="20" t="str">
        <f>"Итого по кандидату"</f>
        <v>Итого по кандидату</v>
      </c>
      <c r="C17" s="21">
        <v>40.520000000000003</v>
      </c>
      <c r="D17" s="21">
        <v>0</v>
      </c>
      <c r="E17" s="20" t="str">
        <f>""</f>
        <v/>
      </c>
      <c r="F17" s="21">
        <v>0</v>
      </c>
      <c r="G17" s="22"/>
      <c r="H17" s="21">
        <v>40.520000000000003</v>
      </c>
      <c r="I17" s="23"/>
      <c r="J17" s="21">
        <v>0</v>
      </c>
      <c r="K17" s="20" t="str">
        <f>""</f>
        <v/>
      </c>
      <c r="L17" s="21">
        <v>0</v>
      </c>
      <c r="M17" s="20" t="str">
        <f>""</f>
        <v/>
      </c>
      <c r="N17" s="13"/>
    </row>
    <row r="18" spans="1:14" ht="45" customHeight="1">
      <c r="A18" s="15" t="s">
        <v>11</v>
      </c>
      <c r="B18" s="16" t="str">
        <f>"Мочалов Алексей Николаевич"</f>
        <v>Мочалов Алексей Николаевич</v>
      </c>
      <c r="C18" s="17">
        <v>15.89</v>
      </c>
      <c r="D18" s="17"/>
      <c r="E18" s="16" t="str">
        <f>""</f>
        <v/>
      </c>
      <c r="F18" s="17"/>
      <c r="G18" s="18"/>
      <c r="H18" s="17">
        <v>15.89</v>
      </c>
      <c r="I18" s="19"/>
      <c r="J18" s="17"/>
      <c r="K18" s="16" t="str">
        <f>""</f>
        <v/>
      </c>
      <c r="L18" s="17"/>
      <c r="M18" s="16" t="str">
        <f>""</f>
        <v/>
      </c>
      <c r="N18" s="13"/>
    </row>
    <row r="19" spans="1:14" ht="30" customHeight="1">
      <c r="A19" s="14" t="s">
        <v>9</v>
      </c>
      <c r="B19" s="20" t="str">
        <f>"Итого по кандидату"</f>
        <v>Итого по кандидату</v>
      </c>
      <c r="C19" s="21">
        <v>15.89</v>
      </c>
      <c r="D19" s="21">
        <v>0</v>
      </c>
      <c r="E19" s="20" t="str">
        <f>""</f>
        <v/>
      </c>
      <c r="F19" s="21">
        <v>0</v>
      </c>
      <c r="G19" s="22"/>
      <c r="H19" s="21">
        <v>15.89</v>
      </c>
      <c r="I19" s="23"/>
      <c r="J19" s="21">
        <v>0</v>
      </c>
      <c r="K19" s="20" t="str">
        <f>""</f>
        <v/>
      </c>
      <c r="L19" s="21">
        <v>0</v>
      </c>
      <c r="M19" s="20" t="str">
        <f>""</f>
        <v/>
      </c>
      <c r="N19" s="13"/>
    </row>
    <row r="20" spans="1:14">
      <c r="A20" s="14" t="s">
        <v>9</v>
      </c>
      <c r="B20" s="20" t="str">
        <f>"Итого"</f>
        <v>Итого</v>
      </c>
      <c r="C20" s="21">
        <v>63.56</v>
      </c>
      <c r="D20" s="21">
        <v>0</v>
      </c>
      <c r="E20" s="20" t="str">
        <f>""</f>
        <v/>
      </c>
      <c r="F20" s="21">
        <v>0</v>
      </c>
      <c r="G20" s="22">
        <v>0</v>
      </c>
      <c r="H20" s="21">
        <v>63.56</v>
      </c>
      <c r="I20" s="23"/>
      <c r="J20" s="21">
        <v>0</v>
      </c>
      <c r="K20" s="20" t="str">
        <f>""</f>
        <v/>
      </c>
      <c r="L20" s="21">
        <v>0</v>
      </c>
      <c r="M20" s="20" t="str">
        <f>""</f>
        <v/>
      </c>
      <c r="N20" s="13"/>
    </row>
    <row r="21" spans="1:14">
      <c r="N21" s="13"/>
    </row>
  </sheetData>
  <mergeCells count="19">
    <mergeCell ref="H10:H12"/>
    <mergeCell ref="I10:K10"/>
    <mergeCell ref="L10:L12"/>
    <mergeCell ref="M10:M12"/>
    <mergeCell ref="D11:E11"/>
    <mergeCell ref="F11:G11"/>
    <mergeCell ref="I11:I12"/>
    <mergeCell ref="J11:J12"/>
    <mergeCell ref="K11:K12"/>
    <mergeCell ref="A4:M4"/>
    <mergeCell ref="A5:M5"/>
    <mergeCell ref="A6:M6"/>
    <mergeCell ref="A9:A12"/>
    <mergeCell ref="B9:B12"/>
    <mergeCell ref="C9:G9"/>
    <mergeCell ref="H9:K9"/>
    <mergeCell ref="L9:M9"/>
    <mergeCell ref="C10:C12"/>
    <mergeCell ref="D10:G10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2023-03-21T09:01:21Z</dcterms:created>
  <dcterms:modified xsi:type="dcterms:W3CDTF">2023-03-21T09:01:43Z</dcterms:modified>
</cp:coreProperties>
</file>