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24240" windowHeight="13740"/>
  </bookViews>
  <sheets>
    <sheet name="Отчет" sheetId="1" r:id="rId1"/>
  </sheets>
  <calcPr calcId="145621"/>
</workbook>
</file>

<file path=xl/calcChain.xml><?xml version="1.0" encoding="utf-8"?>
<calcChain xmlns="http://schemas.openxmlformats.org/spreadsheetml/2006/main">
  <c r="M16" i="1" l="1"/>
  <c r="K16" i="1"/>
  <c r="E16" i="1"/>
  <c r="B16" i="1"/>
  <c r="M15" i="1"/>
  <c r="K15" i="1"/>
  <c r="E15" i="1"/>
  <c r="B15" i="1"/>
  <c r="M14" i="1"/>
  <c r="E14" i="1"/>
  <c r="B14" i="1"/>
  <c r="M13" i="1"/>
  <c r="K13" i="1"/>
  <c r="E13" i="1"/>
  <c r="B13" i="1"/>
  <c r="M12" i="1"/>
  <c r="K12" i="1"/>
  <c r="E12" i="1"/>
  <c r="B12" i="1"/>
  <c r="M11" i="1"/>
  <c r="K11" i="1"/>
  <c r="E11" i="1"/>
  <c r="B11" i="1"/>
  <c r="M10" i="1"/>
  <c r="K10" i="1"/>
  <c r="E10" i="1"/>
  <c r="B10" i="1"/>
  <c r="I6" i="1" l="1"/>
  <c r="F7" i="1"/>
  <c r="D7" i="1"/>
  <c r="M9" i="1"/>
  <c r="L9" i="1"/>
  <c r="K9" i="1"/>
  <c r="J9" i="1"/>
  <c r="I9" i="1"/>
  <c r="H9" i="1"/>
  <c r="G9" i="1"/>
  <c r="F9" i="1"/>
  <c r="E9" i="1"/>
  <c r="D9" i="1"/>
  <c r="C9" i="1"/>
  <c r="B9" i="1"/>
  <c r="G8" i="1"/>
  <c r="F8" i="1"/>
  <c r="E8" i="1"/>
  <c r="D8" i="1"/>
  <c r="K7" i="1"/>
  <c r="J7" i="1"/>
  <c r="I7" i="1"/>
  <c r="M6" i="1"/>
  <c r="L6" i="1"/>
  <c r="H6" i="1"/>
  <c r="D6" i="1"/>
  <c r="C6" i="1"/>
  <c r="L5" i="1"/>
  <c r="H5" i="1"/>
  <c r="C5" i="1"/>
  <c r="B5" i="1"/>
  <c r="A5" i="1"/>
</calcChain>
</file>

<file path=xl/sharedStrings.xml><?xml version="1.0" encoding="utf-8"?>
<sst xmlns="http://schemas.openxmlformats.org/spreadsheetml/2006/main" count="14" uniqueCount="11">
  <si>
    <t>Выборы Главы округа Муром</t>
  </si>
  <si>
    <t>В руб.</t>
  </si>
  <si>
    <t>1</t>
  </si>
  <si>
    <t>1.</t>
  </si>
  <si>
    <t/>
  </si>
  <si>
    <t>2.</t>
  </si>
  <si>
    <t>3.</t>
  </si>
  <si>
    <t>02.08.2019</t>
  </si>
  <si>
    <t>СВЕДЕНИЯ
о поступлении средств в избирательные фонды кандидатов и расходовании этих средств
(на основании данных, предоставленных филиалами ПАО Сбербанк и другой кредитной организацией)</t>
  </si>
  <si>
    <t>Израсходовано на оплату работ (услуг) информационного и консультационного характера</t>
  </si>
  <si>
    <t>По состоянию на 27.08.2019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</si>
</sst>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49" fontId="1" fillId="0" borderId="0" xfId="0" applyNumberFormat="1" applyFont="1" applyAlignment="1">
      <alignment horizontal="right" vertical="center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2" xfId="0" quotePrefix="1" applyNumberFormat="1" applyFont="1" applyFill="1" applyBorder="1" applyAlignment="1">
      <alignment horizontal="center" vertical="center" wrapText="1"/>
    </xf>
    <xf numFmtId="0" fontId="5" fillId="2" borderId="2" xfId="0" quotePrefix="1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1" fontId="5" fillId="2" borderId="2" xfId="0" applyNumberFormat="1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4" fontId="4" fillId="3" borderId="2" xfId="0" applyNumberFormat="1" applyFont="1" applyFill="1" applyBorder="1" applyAlignment="1">
      <alignment horizontal="right" vertical="center" wrapText="1"/>
    </xf>
    <xf numFmtId="1" fontId="4" fillId="3" borderId="2" xfId="0" applyNumberFormat="1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3" borderId="7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"/>
  <sheetViews>
    <sheetView tabSelected="1" workbookViewId="0">
      <selection activeCell="O1" sqref="O1"/>
    </sheetView>
  </sheetViews>
  <sheetFormatPr defaultRowHeight="15" x14ac:dyDescent="0.25"/>
  <cols>
    <col min="1" max="1" width="5.7109375" customWidth="1"/>
    <col min="2" max="2" width="30.5703125" bestFit="1" customWidth="1"/>
    <col min="3" max="3" width="11.28515625" bestFit="1" customWidth="1"/>
    <col min="4" max="4" width="19.28515625" customWidth="1"/>
    <col min="5" max="5" width="17.42578125" customWidth="1"/>
    <col min="6" max="6" width="10.5703125" customWidth="1"/>
    <col min="8" max="8" width="13.5703125" customWidth="1"/>
    <col min="10" max="10" width="13.5703125" customWidth="1"/>
    <col min="11" max="11" width="20.85546875" customWidth="1"/>
    <col min="13" max="13" width="17.5703125" customWidth="1"/>
  </cols>
  <sheetData>
    <row r="1" spans="1:13" ht="66.75" customHeight="1" x14ac:dyDescent="0.25">
      <c r="A1" s="15" t="s">
        <v>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3" ht="15.75" x14ac:dyDescent="0.25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x14ac:dyDescent="0.25">
      <c r="M3" s="1" t="s">
        <v>10</v>
      </c>
    </row>
    <row r="4" spans="1:13" x14ac:dyDescent="0.25">
      <c r="M4" s="1" t="s">
        <v>1</v>
      </c>
    </row>
    <row r="5" spans="1:13" x14ac:dyDescent="0.25">
      <c r="A5" s="13" t="str">
        <f t="shared" ref="A5" si="0">"№
п/п"</f>
        <v>№
п/п</v>
      </c>
      <c r="B5" s="13" t="str">
        <f t="shared" ref="B5" si="1">"Фамилия, имя, отчество кандидата"</f>
        <v>Фамилия, имя, отчество кандидата</v>
      </c>
      <c r="C5" s="18" t="str">
        <f t="shared" ref="C5" si="2">"Поступило средств"</f>
        <v>Поступило средств</v>
      </c>
      <c r="D5" s="19"/>
      <c r="E5" s="19"/>
      <c r="F5" s="19"/>
      <c r="G5" s="20"/>
      <c r="H5" s="18" t="str">
        <f t="shared" ref="H5" si="3">"Израсходовано средств"</f>
        <v>Израсходовано средств</v>
      </c>
      <c r="I5" s="19"/>
      <c r="J5" s="19"/>
      <c r="K5" s="20"/>
      <c r="L5" s="18" t="str">
        <f t="shared" ref="L5" si="4">"Возвращено средств"</f>
        <v>Возвращено средств</v>
      </c>
      <c r="M5" s="20"/>
    </row>
    <row r="6" spans="1:13" ht="36" customHeight="1" x14ac:dyDescent="0.25">
      <c r="A6" s="17"/>
      <c r="B6" s="17"/>
      <c r="C6" s="13" t="str">
        <f t="shared" ref="C6" si="5">"всего"</f>
        <v>всего</v>
      </c>
      <c r="D6" s="18" t="str">
        <f t="shared" ref="D6" si="6">"из них"</f>
        <v>из них</v>
      </c>
      <c r="E6" s="19"/>
      <c r="F6" s="19"/>
      <c r="G6" s="20"/>
      <c r="H6" s="13" t="str">
        <f t="shared" ref="H6" si="7">"всего"</f>
        <v>всего</v>
      </c>
      <c r="I6" s="18" t="str">
        <f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6" s="19"/>
      <c r="K6" s="20"/>
      <c r="L6" s="13" t="str">
        <f t="shared" ref="L6" si="8">"сумма, руб."</f>
        <v>сумма, руб.</v>
      </c>
      <c r="M6" s="13" t="str">
        <f t="shared" ref="M6" si="9">"основание возврата"</f>
        <v>основание возврата</v>
      </c>
    </row>
    <row r="7" spans="1:13" ht="63" customHeight="1" x14ac:dyDescent="0.25">
      <c r="A7" s="17"/>
      <c r="B7" s="17"/>
      <c r="C7" s="17"/>
      <c r="D7" s="18" t="str">
        <f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7" s="20"/>
      <c r="F7" s="18" t="str">
        <f>"пожертвования от граждан на сумму, превышающую  20 тыс. рублей"</f>
        <v>пожертвования от граждан на сумму, превышающую  20 тыс. рублей</v>
      </c>
      <c r="G7" s="20"/>
      <c r="H7" s="17"/>
      <c r="I7" s="13" t="str">
        <f t="shared" ref="I7" si="10">"дата операции"</f>
        <v>дата операции</v>
      </c>
      <c r="J7" s="13" t="str">
        <f t="shared" ref="J7" si="11">"сумма, руб."</f>
        <v>сумма, руб.</v>
      </c>
      <c r="K7" s="13" t="str">
        <f t="shared" ref="K7" si="12">"назначение платежа"</f>
        <v>назначение платежа</v>
      </c>
      <c r="L7" s="17"/>
      <c r="M7" s="17"/>
    </row>
    <row r="8" spans="1:13" ht="25.5" x14ac:dyDescent="0.25">
      <c r="A8" s="14"/>
      <c r="B8" s="14"/>
      <c r="C8" s="14"/>
      <c r="D8" s="2" t="str">
        <f>"сумма, руб."</f>
        <v>сумма, руб.</v>
      </c>
      <c r="E8" s="2" t="str">
        <f>"наименование юридического лица"</f>
        <v>наименование юридического лица</v>
      </c>
      <c r="F8" s="2" t="str">
        <f>"сумма, руб."</f>
        <v>сумма, руб.</v>
      </c>
      <c r="G8" s="2" t="str">
        <f>"кол-во граждан"</f>
        <v>кол-во граждан</v>
      </c>
      <c r="H8" s="14"/>
      <c r="I8" s="14"/>
      <c r="J8" s="14"/>
      <c r="K8" s="14"/>
      <c r="L8" s="14"/>
      <c r="M8" s="14"/>
    </row>
    <row r="9" spans="1:13" x14ac:dyDescent="0.25">
      <c r="A9" s="3" t="s">
        <v>2</v>
      </c>
      <c r="B9" s="2" t="str">
        <f>"2"</f>
        <v>2</v>
      </c>
      <c r="C9" s="2" t="str">
        <f>"3"</f>
        <v>3</v>
      </c>
      <c r="D9" s="2" t="str">
        <f>"4"</f>
        <v>4</v>
      </c>
      <c r="E9" s="2" t="str">
        <f>"5"</f>
        <v>5</v>
      </c>
      <c r="F9" s="2" t="str">
        <f>"6"</f>
        <v>6</v>
      </c>
      <c r="G9" s="2" t="str">
        <f>"7"</f>
        <v>7</v>
      </c>
      <c r="H9" s="2" t="str">
        <f>"8"</f>
        <v>8</v>
      </c>
      <c r="I9" s="2" t="str">
        <f>"9"</f>
        <v>9</v>
      </c>
      <c r="J9" s="2" t="str">
        <f>"10"</f>
        <v>10</v>
      </c>
      <c r="K9" s="2" t="str">
        <f>"11"</f>
        <v>11</v>
      </c>
      <c r="L9" s="2" t="str">
        <f>"12"</f>
        <v>12</v>
      </c>
      <c r="M9" s="2" t="str">
        <f>"13"</f>
        <v>13</v>
      </c>
    </row>
    <row r="10" spans="1:13" x14ac:dyDescent="0.25">
      <c r="A10" s="4" t="s">
        <v>3</v>
      </c>
      <c r="B10" s="5" t="str">
        <f>"Колпаков Владимир Александрович"</f>
        <v>Колпаков Владимир Александрович</v>
      </c>
      <c r="C10" s="6">
        <v>50000</v>
      </c>
      <c r="D10" s="6"/>
      <c r="E10" s="5" t="str">
        <f>""</f>
        <v/>
      </c>
      <c r="F10" s="6"/>
      <c r="G10" s="7"/>
      <c r="H10" s="6">
        <v>0</v>
      </c>
      <c r="I10" s="8"/>
      <c r="J10" s="6"/>
      <c r="K10" s="5" t="str">
        <f>""</f>
        <v/>
      </c>
      <c r="L10" s="6"/>
      <c r="M10" s="5" t="str">
        <f>""</f>
        <v/>
      </c>
    </row>
    <row r="11" spans="1:13" x14ac:dyDescent="0.25">
      <c r="A11" s="3" t="s">
        <v>4</v>
      </c>
      <c r="B11" s="9" t="str">
        <f>"Итого по кандидату"</f>
        <v>Итого по кандидату</v>
      </c>
      <c r="C11" s="10">
        <v>50000</v>
      </c>
      <c r="D11" s="10">
        <v>0</v>
      </c>
      <c r="E11" s="9" t="str">
        <f>""</f>
        <v/>
      </c>
      <c r="F11" s="10">
        <v>0</v>
      </c>
      <c r="G11" s="11"/>
      <c r="H11" s="10">
        <v>0</v>
      </c>
      <c r="I11" s="12"/>
      <c r="J11" s="10">
        <v>0</v>
      </c>
      <c r="K11" s="9" t="str">
        <f>""</f>
        <v/>
      </c>
      <c r="L11" s="10">
        <v>0</v>
      </c>
      <c r="M11" s="9" t="str">
        <f>""</f>
        <v/>
      </c>
    </row>
    <row r="12" spans="1:13" x14ac:dyDescent="0.25">
      <c r="A12" s="4" t="s">
        <v>5</v>
      </c>
      <c r="B12" s="5" t="str">
        <f>"Корнилов Сергей Владимирович"</f>
        <v>Корнилов Сергей Владимирович</v>
      </c>
      <c r="C12" s="6">
        <v>16650</v>
      </c>
      <c r="D12" s="6"/>
      <c r="E12" s="5" t="str">
        <f>""</f>
        <v/>
      </c>
      <c r="F12" s="6"/>
      <c r="G12" s="7"/>
      <c r="H12" s="6">
        <v>0</v>
      </c>
      <c r="I12" s="8"/>
      <c r="J12" s="6"/>
      <c r="K12" s="5" t="str">
        <f>""</f>
        <v/>
      </c>
      <c r="L12" s="6"/>
      <c r="M12" s="5" t="str">
        <f>""</f>
        <v/>
      </c>
    </row>
    <row r="13" spans="1:13" x14ac:dyDescent="0.25">
      <c r="A13" s="3" t="s">
        <v>4</v>
      </c>
      <c r="B13" s="9" t="str">
        <f>"Итого по кандидату"</f>
        <v>Итого по кандидату</v>
      </c>
      <c r="C13" s="10">
        <v>16650</v>
      </c>
      <c r="D13" s="10">
        <v>0</v>
      </c>
      <c r="E13" s="9" t="str">
        <f>""</f>
        <v/>
      </c>
      <c r="F13" s="10">
        <v>0</v>
      </c>
      <c r="G13" s="11"/>
      <c r="H13" s="10">
        <v>0</v>
      </c>
      <c r="I13" s="12"/>
      <c r="J13" s="10">
        <v>0</v>
      </c>
      <c r="K13" s="9" t="str">
        <f>""</f>
        <v/>
      </c>
      <c r="L13" s="10">
        <v>0</v>
      </c>
      <c r="M13" s="9" t="str">
        <f>""</f>
        <v/>
      </c>
    </row>
    <row r="14" spans="1:13" ht="85.5" customHeight="1" x14ac:dyDescent="0.25">
      <c r="A14" s="4" t="s">
        <v>6</v>
      </c>
      <c r="B14" s="5" t="str">
        <f>"Рычков Евгений Евгеньевич"</f>
        <v>Рычков Евгений Евгеньевич</v>
      </c>
      <c r="C14" s="6">
        <v>3992240</v>
      </c>
      <c r="D14" s="6">
        <v>3950000</v>
      </c>
      <c r="E14" s="5" t="str">
        <f>"ФОНД НАРОДНЫХ ПРОЕКТОВ"</f>
        <v>ФОНД НАРОДНЫХ ПРОЕКТОВ</v>
      </c>
      <c r="F14" s="6"/>
      <c r="G14" s="7"/>
      <c r="H14" s="6">
        <v>1542240</v>
      </c>
      <c r="I14" s="8" t="s">
        <v>7</v>
      </c>
      <c r="J14" s="6">
        <v>1500000</v>
      </c>
      <c r="K14" s="5" t="s">
        <v>9</v>
      </c>
      <c r="L14" s="6">
        <v>0</v>
      </c>
      <c r="M14" s="5" t="str">
        <f>""</f>
        <v/>
      </c>
    </row>
    <row r="15" spans="1:13" x14ac:dyDescent="0.25">
      <c r="A15" s="3" t="s">
        <v>4</v>
      </c>
      <c r="B15" s="9" t="str">
        <f>"Итого по кандидату"</f>
        <v>Итого по кандидату</v>
      </c>
      <c r="C15" s="10">
        <v>3992240</v>
      </c>
      <c r="D15" s="10">
        <v>3950000</v>
      </c>
      <c r="E15" s="9" t="str">
        <f>""</f>
        <v/>
      </c>
      <c r="F15" s="10">
        <v>0</v>
      </c>
      <c r="G15" s="11"/>
      <c r="H15" s="10">
        <v>1542240</v>
      </c>
      <c r="I15" s="12"/>
      <c r="J15" s="10">
        <v>1500000</v>
      </c>
      <c r="K15" s="9" t="str">
        <f>""</f>
        <v/>
      </c>
      <c r="L15" s="10">
        <v>0</v>
      </c>
      <c r="M15" s="9" t="str">
        <f>""</f>
        <v/>
      </c>
    </row>
    <row r="16" spans="1:13" x14ac:dyDescent="0.25">
      <c r="A16" s="3" t="s">
        <v>4</v>
      </c>
      <c r="B16" s="9" t="str">
        <f>"Итого"</f>
        <v>Итого</v>
      </c>
      <c r="C16" s="10">
        <v>4058890</v>
      </c>
      <c r="D16" s="10">
        <v>3950000</v>
      </c>
      <c r="E16" s="9" t="str">
        <f>""</f>
        <v/>
      </c>
      <c r="F16" s="10">
        <v>0</v>
      </c>
      <c r="G16" s="11">
        <v>0</v>
      </c>
      <c r="H16" s="10">
        <v>1542240</v>
      </c>
      <c r="I16" s="12"/>
      <c r="J16" s="10">
        <v>1500000</v>
      </c>
      <c r="K16" s="9" t="str">
        <f>""</f>
        <v/>
      </c>
      <c r="L16" s="10">
        <v>0</v>
      </c>
      <c r="M16" s="9" t="str">
        <f>""</f>
        <v/>
      </c>
    </row>
  </sheetData>
  <mergeCells count="18">
    <mergeCell ref="F7:G7"/>
    <mergeCell ref="I7:I8"/>
    <mergeCell ref="J7:J8"/>
    <mergeCell ref="K7:K8"/>
    <mergeCell ref="A1:M1"/>
    <mergeCell ref="A2:M2"/>
    <mergeCell ref="A5:A8"/>
    <mergeCell ref="B5:B8"/>
    <mergeCell ref="C5:G5"/>
    <mergeCell ref="H5:K5"/>
    <mergeCell ref="L5:M5"/>
    <mergeCell ref="C6:C8"/>
    <mergeCell ref="D6:G6"/>
    <mergeCell ref="H6:H8"/>
    <mergeCell ref="I6:K6"/>
    <mergeCell ref="L6:L8"/>
    <mergeCell ref="M6:M8"/>
    <mergeCell ref="D7:E7"/>
  </mergeCells>
  <pageMargins left="0.34722222222222221" right="0.1388888888888889" top="0.1388888888888889" bottom="0.1388888888888889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Мышленник Дмитрий Сергеевич</cp:lastModifiedBy>
  <cp:lastPrinted>2019-08-26T08:55:45Z</cp:lastPrinted>
  <dcterms:created xsi:type="dcterms:W3CDTF">2019-08-24T11:21:29Z</dcterms:created>
  <dcterms:modified xsi:type="dcterms:W3CDTF">2019-08-27T12:38:34Z</dcterms:modified>
</cp:coreProperties>
</file>