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0" windowWidth="11340" windowHeight="6285" firstSheet="1" activeTab="1"/>
  </bookViews>
  <sheets>
    <sheet name="прил 2" sheetId="1" state="hidden" r:id="rId1"/>
    <sheet name="прил 11" sheetId="2" r:id="rId2"/>
    <sheet name="Порядок заполнения Учета" sheetId="6" state="hidden" r:id="rId3"/>
  </sheets>
  <definedNames>
    <definedName name="_ftn1" localSheetId="0">'прил 2'!#REF!</definedName>
    <definedName name="_ftn2" localSheetId="0">'прил 2'!#REF!</definedName>
    <definedName name="_ftn3" localSheetId="0">'прил 2'!#REF!</definedName>
    <definedName name="_ftnref1" localSheetId="0">'прил 2'!#REF!</definedName>
    <definedName name="_ftnref2" localSheetId="0">'прил 2'!#REF!</definedName>
    <definedName name="_ftnref3" localSheetId="0">'прил 2'!#REF!</definedName>
    <definedName name="_xlnm._FilterDatabase" localSheetId="1" hidden="1">'прил 11'!$A$16:$P$24</definedName>
    <definedName name="_xlnm._FilterDatabase" localSheetId="0" hidden="1">'прил 2'!$A$18:$AC$36</definedName>
    <definedName name="_xlnm.Print_Titles" localSheetId="1">'прил 11'!$14:$15</definedName>
    <definedName name="_xlnm.Print_Area" localSheetId="1">'прил 11'!$A$1:$P$64</definedName>
    <definedName name="_xlnm.Print_Area" localSheetId="0">'прил 2'!$A$1:$AN$121</definedName>
  </definedNames>
  <calcPr calcId="125725"/>
</workbook>
</file>

<file path=xl/calcChain.xml><?xml version="1.0" encoding="utf-8"?>
<calcChain xmlns="http://schemas.openxmlformats.org/spreadsheetml/2006/main">
  <c r="A12" i="2"/>
  <c r="A10"/>
  <c r="A8"/>
  <c r="A6"/>
  <c r="L50"/>
  <c r="Z96" i="1"/>
  <c r="Z92"/>
  <c r="Z93"/>
  <c r="Z94"/>
  <c r="Z95"/>
  <c r="Z91"/>
  <c r="Z90"/>
  <c r="Z89"/>
  <c r="Z88"/>
  <c r="Z87"/>
  <c r="Z86"/>
  <c r="L46" i="2"/>
  <c r="Z85" i="1"/>
  <c r="Z84"/>
  <c r="L49" i="2" s="1"/>
  <c r="L44"/>
  <c r="L43"/>
  <c r="Z100" i="1"/>
  <c r="Z99"/>
  <c r="Z98"/>
  <c r="Z97"/>
  <c r="L48" i="2" s="1"/>
  <c r="L27"/>
  <c r="L22"/>
  <c r="L26"/>
  <c r="L28"/>
  <c r="L29"/>
  <c r="L20"/>
  <c r="L21"/>
  <c r="L23"/>
  <c r="L32"/>
  <c r="L35"/>
  <c r="L36"/>
  <c r="L37"/>
  <c r="L38"/>
  <c r="Q46" i="1"/>
  <c r="Y46"/>
  <c r="Q59"/>
  <c r="Q74"/>
  <c r="Z101"/>
  <c r="Z102"/>
  <c r="Z103"/>
  <c r="Z104"/>
  <c r="Z105"/>
  <c r="Z106"/>
  <c r="J107"/>
  <c r="W107"/>
  <c r="L42" i="2"/>
  <c r="L41" s="1"/>
  <c r="L47"/>
  <c r="L45"/>
  <c r="L39" l="1"/>
  <c r="L18"/>
  <c r="Z107" i="1"/>
  <c r="L33" i="2"/>
  <c r="L30" s="1"/>
  <c r="L24"/>
  <c r="L16" l="1"/>
  <c r="L51" s="1"/>
</calcChain>
</file>

<file path=xl/sharedStrings.xml><?xml version="1.0" encoding="utf-8"?>
<sst xmlns="http://schemas.openxmlformats.org/spreadsheetml/2006/main" count="278" uniqueCount="235">
  <si>
    <t>Документ, подтверждающий возврат средств</t>
  </si>
  <si>
    <t>Источник поступления средств***</t>
  </si>
  <si>
    <t>Основание возврата (перечисления) средств</t>
  </si>
  <si>
    <t>Итого:</t>
  </si>
  <si>
    <t>IV. Израсходовано средств из избирательного фонда</t>
  </si>
  <si>
    <t>Дата расходной операции</t>
  </si>
  <si>
    <t>Виды расходов</t>
  </si>
  <si>
    <t>Основание для перечисления денежных средств</t>
  </si>
  <si>
    <t>(инициалы, фамилия)</t>
  </si>
  <si>
    <t>(наименование избирательной кампании)</t>
  </si>
  <si>
    <t>1. Поступило средств в избирательный фонд</t>
  </si>
  <si>
    <t>Строка финансового отчета</t>
  </si>
  <si>
    <t>Шифр строки</t>
  </si>
  <si>
    <t>в том числе</t>
  </si>
  <si>
    <t>Поступило средств в установленном порядке для формирования избирательного фонда</t>
  </si>
  <si>
    <t>из них</t>
  </si>
  <si>
    <t>Добровольные пожертвования гражданина</t>
  </si>
  <si>
    <t>УЧЕТ</t>
  </si>
  <si>
    <t>Дата зачисления средств на счет</t>
  </si>
  <si>
    <t>Источник поступления средств*</t>
  </si>
  <si>
    <t>Шифр строки финансового отчета</t>
  </si>
  <si>
    <t>Документ, подтверждающий поступление средств</t>
  </si>
  <si>
    <t>II. Возвращено денежных средств в избирательный фонд (в т.ч. ошибочно перечисленных, неиспользованных)**</t>
  </si>
  <si>
    <t>Дата возврата средств на счет</t>
  </si>
  <si>
    <t>Кому перечислены средства</t>
  </si>
  <si>
    <t>Основание возврата средств на счет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</si>
  <si>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</si>
  <si>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</si>
  <si>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</si>
  <si>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</si>
  <si>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Перечислено в доход бюджета</t>
  </si>
  <si>
    <t>Возвращено жертвователям денежных средств, поступивших с нарушением установленного порядка</t>
  </si>
  <si>
    <t>Гражданам, которым запрещено осуществлять пожертвования либо не указавшим обязательные сведения в платежном документе</t>
  </si>
  <si>
    <t>Юридическим лицам, которым запрещено осуществлять пожертвования либо не указавшим обязательные сведения в платежном документе</t>
  </si>
  <si>
    <t>Средств, превышающих предельный размер добровольных пожертвований</t>
  </si>
  <si>
    <t>Возвращено жертвователям денежных средств, поступивших в установленном порядке</t>
  </si>
  <si>
    <t>Израсходовано средств, всего</t>
  </si>
  <si>
    <t>На предвыборную агитацию через организации телерадиовещания</t>
  </si>
  <si>
    <t>На предвыборную агитацию через редакции периодических печатных изданий</t>
  </si>
  <si>
    <t>На выпуск и распространение печатных и иных агитационных материалов</t>
  </si>
  <si>
    <t>На оплату работ (услуг) информационного и консультационного характера</t>
  </si>
  <si>
    <t>На оплату иных расходов, непосредственно связанных с проведением избирательной кампании</t>
  </si>
  <si>
    <t>Примечание</t>
  </si>
  <si>
    <t>1.1</t>
  </si>
  <si>
    <t>1.1.1</t>
  </si>
  <si>
    <t>1.1.2</t>
  </si>
  <si>
    <t>1.1.3</t>
  </si>
  <si>
    <t>1.2</t>
  </si>
  <si>
    <t>1.2.1</t>
  </si>
  <si>
    <t>1.2.2</t>
  </si>
  <si>
    <t>1.2.3</t>
  </si>
  <si>
    <t xml:space="preserve">в том числе </t>
  </si>
  <si>
    <t>2.1</t>
  </si>
  <si>
    <t>2.2</t>
  </si>
  <si>
    <t>2.3</t>
  </si>
  <si>
    <t>3.1</t>
  </si>
  <si>
    <t>3.2</t>
  </si>
  <si>
    <t>3.3</t>
  </si>
  <si>
    <t>Шифр строки финансо-вого отчета****</t>
  </si>
  <si>
    <t>Дата возврата (перечисле-ния) средств со счета</t>
  </si>
  <si>
    <t>Документ, подтверждающий возврат (перечисление) средств</t>
  </si>
  <si>
    <t>1. Заполнить каждую графу соответствующего раздела, кроме графы 9 "Сумма фактически израсходованных средств" в разделе IV "Израсходовано средств избирательного фонда" (графа 9 заполняется автоматически)</t>
  </si>
  <si>
    <t xml:space="preserve">5. Для автоматического заполнения ячеек в графе 9 раздела IV "Израсходовано средств избирательного фонда" во все вновь введенные ячейки нужно скопировать формулу.  </t>
  </si>
  <si>
    <t>**** По шифру строки в финансовом отчете указывается сумма фактически израсходованных средств.</t>
  </si>
  <si>
    <t>2</t>
  </si>
  <si>
    <t>2.2.1</t>
  </si>
  <si>
    <t>2.2.2</t>
  </si>
  <si>
    <t>2.2.3</t>
  </si>
  <si>
    <t>3</t>
  </si>
  <si>
    <t>3.4</t>
  </si>
  <si>
    <t>3.5</t>
  </si>
  <si>
    <t>3.6</t>
  </si>
  <si>
    <t>3.7</t>
  </si>
  <si>
    <t>3.8</t>
  </si>
  <si>
    <t>4</t>
  </si>
  <si>
    <t>5</t>
  </si>
  <si>
    <t>1.1.4</t>
  </si>
  <si>
    <t>1.2.4</t>
  </si>
  <si>
    <t>Кандидат</t>
  </si>
  <si>
    <t>(дата)</t>
  </si>
  <si>
    <t>ФИНАНСОВЫЙ ОТЧЕТ</t>
  </si>
  <si>
    <t>На оплату других работ (услуг), выполненных (оказанных) юридическими лицами или гражданами РФ по договорам</t>
  </si>
  <si>
    <t xml:space="preserve">Остаток средств фонда на дату сдачи отчета (заверяется банковской справкой) 
</t>
  </si>
  <si>
    <t>(подпись)</t>
  </si>
  <si>
    <t>2. В каждом разделе перед итоговой строкой должна оставаться незаполненной одна строка - голубая.</t>
  </si>
  <si>
    <t>Уполномоченный представитель по финансовым вопросам избирательного объединения __________________________</t>
  </si>
  <si>
    <t>МП</t>
  </si>
  <si>
    <t>Собственные средства кандидата, избирательного объединения</t>
  </si>
  <si>
    <t>На организацию сбора подписей избирателей</t>
  </si>
  <si>
    <t>3.1.1.</t>
  </si>
  <si>
    <t>Из них на оплату труда лиц, привлекаемых для сбора подписей избирателей</t>
  </si>
  <si>
    <t>(стр.300=стр.10-стр.120-стр.190-стр.290)</t>
  </si>
  <si>
    <t>Уполномоченный представитель по финансовым вопросам избирательного объединения ________________</t>
  </si>
  <si>
    <t>(фамилия, имя, отчество кандидата, наименование избирательного объединения)</t>
  </si>
  <si>
    <t>(первый, итоговый)</t>
  </si>
  <si>
    <t>о поступлении и расходовании средств избирательного фонда кандидата, 
избирательного объединения при проведении выборов</t>
  </si>
  <si>
    <t>(наименование или номер избирательного округа)</t>
  </si>
  <si>
    <t>(номер специального избирательного счета, наименование и адрес филиала ОАО «Сбербанк России»)</t>
  </si>
  <si>
    <t>Сумма (рублей)</t>
  </si>
  <si>
    <r>
      <t>Поступило средств в избирательный фонд, всего</t>
    </r>
    <r>
      <rPr>
        <b/>
        <sz val="11"/>
        <rFont val="Calibri"/>
        <family val="2"/>
        <charset val="204"/>
      </rPr>
      <t>*</t>
    </r>
  </si>
  <si>
    <t>Средства, выделенные кандидату выдвинувшим его избирательным объединением</t>
  </si>
  <si>
    <r>
      <t>Поступило в избирательный фонд денежных средств, подпадающих под действие п. 1, 4, 5, 6 ст. 57 Закона Владимирской области от 13.02.2003 № 10-ОЗ</t>
    </r>
    <r>
      <rPr>
        <sz val="11"/>
        <rFont val="Calibri"/>
        <family val="2"/>
        <charset val="204"/>
      </rPr>
      <t>**</t>
    </r>
  </si>
  <si>
    <t xml:space="preserve">Приложение 11
к Инструкции о порядке и формах учета и отчетности о поступлении средств в избирательные фонды кандидатов, избирательных объединений и расходовании этих средств, в том числе по каждой операции, при проведении выборов депутатов представительных органов и глав муниципальных образований на территории Владимирской области, утвержденной Постановлением Избирательной комиссии Владимирской области 
от 04.06.2015  № 86
</t>
  </si>
  <si>
    <r>
      <t>Распределено неизрасходованного остатка средств фонда **</t>
    </r>
    <r>
      <rPr>
        <b/>
        <sz val="11"/>
        <rFont val="Calibri"/>
        <family val="2"/>
        <charset val="204"/>
      </rPr>
      <t>*</t>
    </r>
  </si>
  <si>
    <t xml:space="preserve">        Правильность сведений, указанных в настоящем финансовом отчете, подтверждаю. Других денежных средств, минуя избирательный фонд, на организацию и проведение избирательной кампании не привлекалось. </t>
  </si>
  <si>
    <t>(подпись, дата)</t>
  </si>
  <si>
    <t>* Указываются все денежные средства</t>
  </si>
  <si>
    <t>** Указывается сумма денежных средств, поступивших с нарушением, в том числе с превышением установленного предельного размера</t>
  </si>
  <si>
    <t>***  Заполняется только в итоговом финансовом отчете</t>
  </si>
  <si>
    <t>Примечание:
В конкретном отчете воспроизводится только одна строка для проставления подписи: для кандидата или для уполномоченного представителя по финансовым вопросам избирательного объединения, данное примечание не воспроизводится.</t>
  </si>
  <si>
    <t>поступления и расходования денежных средств, в том числе по каждой операции, 
избирательного фонда кандидата, избирательного объединения</t>
  </si>
  <si>
    <t>Сумма 
(рублей)</t>
  </si>
  <si>
    <t>Средства, поступившие с нарушением установленного порядка и подлежащие возврату (рублей)</t>
  </si>
  <si>
    <t>*** Для гражданина указываются фамилия, имя, отчество, адрес места жительства, серия и номер паспорта или заменяющего его документа; информация о гражданстве, для юридического лица – ИНН, наименование, дата регистрации, банковские реквизиты (наименование бенка, номер расчетного счета).</t>
  </si>
  <si>
    <t>** В финансовом отчете возвраты в фонд неиспользованных и ошибочно перечисленных денежных средств не отражаются.</t>
  </si>
  <si>
    <t>Возвращено, перечислено в бюджет средств 
(рублей)</t>
  </si>
  <si>
    <t>III. Возвращено, перечислено в бюджет средств избирательного фонда</t>
  </si>
  <si>
    <t>Возвращено, перечислено в бюджет средств (рублей)</t>
  </si>
  <si>
    <t>Сумма ошибочно перечисленных, неиспользо-ванных средств, возвращенных в фонд (рублей)</t>
  </si>
  <si>
    <t>Сумма фактически израсходованных средств (рублей)</t>
  </si>
  <si>
    <t xml:space="preserve">Примечание: </t>
  </si>
  <si>
    <t>новые строки можно добавлять только до голубой строки</t>
  </si>
  <si>
    <t>лишние (пустые) строки скрыть</t>
  </si>
  <si>
    <t xml:space="preserve">Приложение 2
к Инструкции о порядке и формах учета и отчетности о поступлении средств в избирательные фонды кандидатов, избирательных объединений и расходовании этих средств, в том числе по каждой операции, при проведении выборов депутатов представительных органов и глав муниципальных образований на територии Владимирской области, утвержденной Постановлением Избирательной комиссии Владимирской области 
от 04.06.2015  № 86
</t>
  </si>
  <si>
    <t>Форма  "Финансовый отчет" (Приложение 11)  заполняется автоматически.</t>
  </si>
  <si>
    <t>(номер специального избирательного счета, наименование и адрес филиала  ОАО «Сбербанк России»)</t>
  </si>
  <si>
    <t xml:space="preserve">* Для гражданина указываются фамилия, имя, отчество, дата рождения, адрес места жительства, серия и номер паспорта или заменяющего его документа, информация о гражданстве; для юридического лица – ИНН, наименование, дата регистрации, банковские реквизиты (наименование банка, номер расчетного счета), отметка об отсутствии ограничений, предусмотренных пунктом 4 статьи 57 Закона Владимирской области от 13.02.2003 № 10-ОЗ. </t>
  </si>
  <si>
    <t>На проведение агитационных публичных мероприятий</t>
  </si>
  <si>
    <t>При заполнении финансового отчета данные заносятся только в форму 2 "УЧЕТ поступления и расходования денежных средств, в том числе по каждой операции, избирательного фонда кандидата, избирательного объединения"</t>
  </si>
  <si>
    <t>формат по образцу</t>
  </si>
  <si>
    <t>ячейка, содержащая формулу</t>
  </si>
  <si>
    <t>маркер заполнения</t>
  </si>
  <si>
    <r>
      <t xml:space="preserve">4. Вставленные строки необходимо привести к формату верхних строк. Для этого :выделите строку, формат которой нужно скопировать, на панели инструментов  на вкладке "Главная" нажмите кнопку </t>
    </r>
    <r>
      <rPr>
        <b/>
        <sz val="14"/>
        <rFont val="Times New Roman"/>
        <family val="1"/>
      </rPr>
      <t>"Формат по образцу"</t>
    </r>
    <r>
      <rPr>
        <sz val="14"/>
        <rFont val="Times New Roman"/>
        <family val="1"/>
      </rPr>
      <t>,  далее выделите строку в которую необходимо скопировать формат.</t>
    </r>
  </si>
  <si>
    <t>При заполнении формы Учета (Приложение 2) необходимо:</t>
  </si>
  <si>
    <t>3.Если строк недостаточно, нужно добавить необходимое количество строк. Лишние (пустые) строки следует "скрыть"</t>
  </si>
  <si>
    <t>(выделить необходимое количество строк, при нажатии правой кнопки мыши в контекстном меню выбрать "скрыть".
Если необходимо отобразить скрытые строки, выбрать "отобразить")</t>
  </si>
  <si>
    <r>
      <t xml:space="preserve">Скопировать формулу в соседние ячейки можно при помощи </t>
    </r>
    <r>
      <rPr>
        <i/>
        <u/>
        <sz val="14"/>
        <color indexed="48"/>
        <rFont val="Times New Roman"/>
        <family val="1"/>
        <charset val="204"/>
      </rPr>
      <t xml:space="preserve">маркера заполнения ( </t>
    </r>
    <r>
      <rPr>
        <i/>
        <u/>
        <sz val="14"/>
        <rFont val="Times New Roman"/>
        <family val="1"/>
        <charset val="204"/>
      </rPr>
      <t>+</t>
    </r>
    <r>
      <rPr>
        <i/>
        <sz val="14"/>
        <color indexed="48"/>
        <rFont val="Times New Roman"/>
        <family val="1"/>
        <charset val="204"/>
      </rPr>
      <t xml:space="preserve"> ), для этого </t>
    </r>
    <r>
      <rPr>
        <i/>
        <sz val="14"/>
        <rFont val="Times New Roman"/>
        <family val="1"/>
        <charset val="204"/>
      </rPr>
      <t>выделите ячейку, содержащую формулу, и перетащите маркер заполнения в примыкающие к ней вновь введенные ячейки).</t>
    </r>
  </si>
  <si>
    <t>Пароль</t>
  </si>
  <si>
    <t>выборы депутатов Совета народных депутатов города Владимира двадцать седьмого созыва</t>
  </si>
  <si>
    <t xml:space="preserve">Фоменко Леонид Васильевич, </t>
  </si>
  <si>
    <t>одномандатный избирательный округ №8</t>
  </si>
  <si>
    <t>Фоменко Л.В.</t>
  </si>
  <si>
    <t>40810810110009000016 в ОАО Сбербанк России в Дополнительном офисе №8611/0168, г. Владимир, проспект Ленина д.62</t>
  </si>
  <si>
    <t>40703810510020100149 Владимирское региональное отделении Всероссийской политической партии "Единая Россия"</t>
  </si>
  <si>
    <t>Фоменко Леонид Васильевич 29 октября 1977 года рождения, место рождения: гор.Гулистан Сырдарьинской обл. Узбекской ССР, граажданство:РФ, паспорт гражданина России 1704 555053, выданный ОВД Ленинского района г.Владимир 08.02. 2005 г., зарегистрирован по месту жительства: Владимирская область, г. Владимир, ул.Перекопский гор., д.1 кв.5</t>
  </si>
  <si>
    <t xml:space="preserve">М1 агитационный печатный материал-листовка биография </t>
  </si>
  <si>
    <t>Документ, подтверждающий расход</t>
  </si>
  <si>
    <t>счет 3 15628-НЗ от 13.07.2015</t>
  </si>
  <si>
    <t>М3 изготовление плакатов на баннерной ткани</t>
  </si>
  <si>
    <t>счет №542 от 15.07.2015</t>
  </si>
  <si>
    <t>счет№34 от 15.07.2015</t>
  </si>
  <si>
    <t>Размещение рекламного изображения ул.Горького, 103 В, ул.Горького,94</t>
  </si>
  <si>
    <t>счет №349 от 15.07.2015</t>
  </si>
  <si>
    <t>аренда транспортного средства с экипажем</t>
  </si>
  <si>
    <t>М1 агитационный печатный материал "Плакат А4"</t>
  </si>
  <si>
    <t>счет №68-юр от 20.07.2015</t>
  </si>
  <si>
    <t>М1 агитационный печатный материал "Карманный календарь"</t>
  </si>
  <si>
    <t>счет №15677-НЗ от 20.07.2015</t>
  </si>
  <si>
    <t>М1 агитационный печатный материал-листовка "отчет А4"</t>
  </si>
  <si>
    <t>счет №15676-НЗ от 20.07.2015</t>
  </si>
  <si>
    <t>М1 агитационный печатный материал "Благодарственное письмо"</t>
  </si>
  <si>
    <t>счет №15679-НЗ от 20.07.2015</t>
  </si>
  <si>
    <t>обслуживание оргтехники</t>
  </si>
  <si>
    <t>счет №143 от 24.07.2015</t>
  </si>
  <si>
    <t>изготовление плакатов на самоклейке</t>
  </si>
  <si>
    <t>счет №572 от 27.07.2015</t>
  </si>
  <si>
    <t>счет №16084-НЗ от 30.07.2015</t>
  </si>
  <si>
    <t>юридические услуги</t>
  </si>
  <si>
    <t>аренда транспортных средств</t>
  </si>
  <si>
    <t>договор ТС-2 от 01.08.2015</t>
  </si>
  <si>
    <t>М1 агитационный печатный материал- листовка ФоменкоА3</t>
  </si>
  <si>
    <t>счет №16366-НЗ от 19.08.2015</t>
  </si>
  <si>
    <t>М1 агитационный печатный материал - плакат А3</t>
  </si>
  <si>
    <t>счет №16460-НЗ от 25.08.2015</t>
  </si>
  <si>
    <t>М1 агитационный печатный материал-календарь "Фоменко Л.В." А3</t>
  </si>
  <si>
    <t>счет №16597-НЗ от 25.08.2015</t>
  </si>
  <si>
    <t>М1 агитационный материал-листовка</t>
  </si>
  <si>
    <t>счет № 16598 от 01.09.2015</t>
  </si>
  <si>
    <t>М1 агитационный печатный материал-листока</t>
  </si>
  <si>
    <t>счет №16622-08 от 02.09.2015</t>
  </si>
  <si>
    <t>М1, агитационный печатный материал Листовка А4</t>
  </si>
  <si>
    <t>счет №16670-НЗ от 07.09.2015</t>
  </si>
  <si>
    <t>в строке 3 п. IY ошибочно указан вид расходов М3 вместо М1.</t>
  </si>
  <si>
    <t>Реклама 2015 г.Владимир, размещение баннеров пр-т Строителей (напротив дома 3/7) с 15.07.2015 по 12.09.2015</t>
  </si>
  <si>
    <t>М1 агитационный печатный материал- листовка Фоменко А3</t>
  </si>
  <si>
    <t>оплата связи - телефон доверия кандидата</t>
  </si>
  <si>
    <t>оплата печати подписных листов на принтере и дизайна полиграфической продукции</t>
  </si>
  <si>
    <t>приходно-кассовый ордер №1</t>
  </si>
  <si>
    <t>платежное поручение №426065 от 15.07.2015</t>
  </si>
  <si>
    <t>платежное поручение №426053 от 15.07.2015426053</t>
  </si>
  <si>
    <t>плтежное поручение №442241 от 16.07.2015</t>
  </si>
  <si>
    <t>ООО "Владимрская офсетная типография" ИНН 3327100714 ,600036 р/с 40702810002200000743 в ОАО "Уралсиб"</t>
  </si>
  <si>
    <t>счет на предопату услуг от 15.0.2015</t>
  </si>
  <si>
    <t xml:space="preserve">ИНН 774000076   ПАО МТС р/с 40702810900000001735 ПАО "МТС-БАНК" г.Москва </t>
  </si>
  <si>
    <t>ИНН 3329060545 ООО "Спринт" р/ 40702810108510008085 филиал№3652 ВТБ24 (ПАО) г.Воронеж</t>
  </si>
  <si>
    <t>ИНН 332805319440 ИП Бангишвилли Д.А. р/с 40802810100001000074  ФИЛИАЛ НБ"ТРАСТ" (ОАО) в г.Владимир</t>
  </si>
  <si>
    <t>платежное поручение №442218 от 16.07.2015</t>
  </si>
  <si>
    <t>ИНН 3328428402 ООО "Формат СК" р/с 40702810109250000865 ФИЛИАЛ ОАО БАНК ВТБ В Г.ВОРОНЕЖЕ</t>
  </si>
  <si>
    <t>ПЛАТЕЖНОЕ ПОРУЧЕНИЕ №457986 ОТ 17.07 2015</t>
  </si>
  <si>
    <t>Ласин Роман Михайлович 03.06.1984, Владимирская обл., г. Владимир, ул. Верхняя Дуброва, д.3 кв.59 РФ, паспорт 1712, 229832</t>
  </si>
  <si>
    <t>расчетный кассовый ордер от15.08.2015</t>
  </si>
  <si>
    <t>платежное поручение №764607 от 17.07.2015</t>
  </si>
  <si>
    <t>плтежное поручение №485994 от 17.07.2015</t>
  </si>
  <si>
    <t>платежное поручение №485921 от 20.07.2015</t>
  </si>
  <si>
    <t>платежное поручение №485872 от20.07.2015</t>
  </si>
  <si>
    <t>платежное поручение №521392 от 22.07.2015</t>
  </si>
  <si>
    <t>НИИ 332801299305 ИП Краснов Илья Евгеньевич  р/с 40802810600260002889  ФИЛИАЛ ВРУ ОАО "МИНБ" Г.ВЛАДИИМР</t>
  </si>
  <si>
    <t>Платежное поручение №598882 от 28.07.2015</t>
  </si>
  <si>
    <t>Печенина Анастасия Александровна, РФ.Владимирская обл., г.Владимир, мкр.Лесной д.8 кв.41 паспорт 1704 555053,Халилов Рахим Холмухамедович 08.05.2015, Владимирская обл., Суздальский р-н, с. Ославское, ул. Центральная, 25А кв.2, паспорт 1706 750489</t>
  </si>
  <si>
    <t>Платежное поручение №791716 от 28.07.2015</t>
  </si>
  <si>
    <t>платежное поручение №645638 от 31.07.20.15</t>
  </si>
  <si>
    <t>расходныйе кассовые ордера по  договор П-2 от 20.07.2015 и Д-1-2015 от 18.07.2015</t>
  </si>
  <si>
    <t>Метелёв Андрей Александрович 06.08.1973 г.р. Паспорт 1704 092774,  РФ, г. Владимир, Владимирская обл., ул. В.Дуброва, дом 28А кв.139</t>
  </si>
  <si>
    <t>расходный кассовый ордер договор Юр -1-2015</t>
  </si>
  <si>
    <t>платежное поручение №806551 от 03.08.2015</t>
  </si>
  <si>
    <t>платежное поручение№813057 от 05.08.2015</t>
  </si>
  <si>
    <t>Липанс Георгий Раймоднович 13.08.1990 г.р., г.Владимир, Владимирская обл., ул. Березина, д.5 кв.1 паспорт 1710 059860</t>
  </si>
  <si>
    <t>расходный кассовый ордер,договор Юр -1-2015</t>
  </si>
  <si>
    <t>платежное поручение №834545 от 12.08.2015</t>
  </si>
  <si>
    <t>платежное поручение №928342 от 21.08.2015</t>
  </si>
  <si>
    <t>плтежное поручение №28068 от 28.08.2015</t>
  </si>
  <si>
    <t>платежное поручение №97562 от 01.09.2015</t>
  </si>
  <si>
    <t>платежное поручение №97557 от 01.09.2015</t>
  </si>
  <si>
    <t>платежное поручение №135034 от 03.09.2015</t>
  </si>
  <si>
    <t>Белякова Евгения Леонидовна 27.12.1963 г.р. Владимирская обл, Суздальский р-н, с.Новое, ул. Полевая, д.4 паспорт 1708 904673</t>
  </si>
  <si>
    <t>расчетный кассовый ордер, договор 1-АВ  от 10.07.2015</t>
  </si>
  <si>
    <t>оплата услуг по написанию агитационных материалов</t>
  </si>
  <si>
    <t>платежное поручение №893688 от 03.09.2015</t>
  </si>
  <si>
    <t>платежное поручение №175936 от 07.09.2015</t>
  </si>
  <si>
    <t>Львова Наталья Бенаминовна, 22.09.1948 г.р., РФ, г. Санк-Петербург, ул. Таврическая, д.48 кв.45, паспорт 1104 149006</t>
  </si>
  <si>
    <t>оплата услуг по нписанию текстов и подготовки фотоматериалов кандидата</t>
  </si>
  <si>
    <t>платежное поручение №913621 от 10.09.2015</t>
  </si>
  <si>
    <t xml:space="preserve"> рачетный ордер, договор Авт-2 от 01.08.2015</t>
  </si>
  <si>
    <t>Итоговый</t>
  </si>
  <si>
    <t>09.10.2015</t>
  </si>
</sst>
</file>

<file path=xl/styles.xml><?xml version="1.0" encoding="utf-8"?>
<styleSheet xmlns="http://schemas.openxmlformats.org/spreadsheetml/2006/main">
  <numFmts count="1">
    <numFmt numFmtId="164" formatCode="dd/mm/yy"/>
  </numFmts>
  <fonts count="32">
    <font>
      <sz val="10"/>
      <name val="Arial Cyr"/>
      <charset val="204"/>
    </font>
    <font>
      <sz val="10"/>
      <name val="Times New Roman"/>
      <family val="1"/>
    </font>
    <font>
      <b/>
      <sz val="10"/>
      <name val="Times New Roman"/>
      <family val="1"/>
    </font>
    <font>
      <u/>
      <sz val="10"/>
      <color indexed="12"/>
      <name val="Arial Cyr"/>
      <charset val="204"/>
    </font>
    <font>
      <sz val="12"/>
      <name val="Times New Roman"/>
      <family val="1"/>
    </font>
    <font>
      <sz val="12"/>
      <name val="Arial Cyr"/>
      <charset val="204"/>
    </font>
    <font>
      <sz val="10"/>
      <name val="Arial Cyr"/>
      <charset val="204"/>
    </font>
    <font>
      <sz val="9"/>
      <name val="Times New Roman"/>
      <family val="1"/>
    </font>
    <font>
      <sz val="10"/>
      <name val="Courier New"/>
      <family val="3"/>
    </font>
    <font>
      <sz val="8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Arial Cyr"/>
      <charset val="204"/>
    </font>
    <font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 Cyr"/>
      <charset val="204"/>
    </font>
    <font>
      <b/>
      <sz val="11"/>
      <name val="Calibri"/>
      <family val="2"/>
      <charset val="204"/>
    </font>
    <font>
      <sz val="11"/>
      <name val="Calibri"/>
      <family val="2"/>
      <charset val="204"/>
    </font>
    <font>
      <sz val="12"/>
      <name val="Times New Roman"/>
      <family val="1"/>
      <charset val="204"/>
    </font>
    <font>
      <sz val="14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  <charset val="204"/>
    </font>
    <font>
      <i/>
      <u/>
      <sz val="14"/>
      <color indexed="48"/>
      <name val="Times New Roman"/>
      <family val="1"/>
      <charset val="204"/>
    </font>
    <font>
      <i/>
      <u/>
      <sz val="14"/>
      <name val="Times New Roman"/>
      <family val="1"/>
      <charset val="204"/>
    </font>
    <font>
      <i/>
      <sz val="14"/>
      <color indexed="48"/>
      <name val="Times New Roman"/>
      <family val="1"/>
      <charset val="204"/>
    </font>
    <font>
      <sz val="9"/>
      <color indexed="10"/>
      <name val="Times New Roman"/>
      <family val="1"/>
    </font>
    <font>
      <sz val="8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56">
    <xf numFmtId="0" fontId="0" fillId="0" borderId="0" xfId="0"/>
    <xf numFmtId="0" fontId="0" fillId="0" borderId="0" xfId="0" applyBorder="1"/>
    <xf numFmtId="0" fontId="7" fillId="0" borderId="0" xfId="0" applyFont="1" applyBorder="1" applyAlignment="1">
      <alignment horizontal="center" vertical="top" wrapText="1"/>
    </xf>
    <xf numFmtId="0" fontId="5" fillId="0" borderId="0" xfId="0" applyFont="1" applyProtection="1">
      <protection locked="0"/>
    </xf>
    <xf numFmtId="0" fontId="4" fillId="0" borderId="0" xfId="0" applyFont="1" applyBorder="1" applyAlignment="1" applyProtection="1">
      <alignment vertical="top"/>
      <protection locked="0"/>
    </xf>
    <xf numFmtId="0" fontId="5" fillId="0" borderId="0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top"/>
      <protection locked="0"/>
    </xf>
    <xf numFmtId="0" fontId="4" fillId="0" borderId="0" xfId="0" applyFont="1" applyAlignment="1" applyProtection="1">
      <alignment vertical="top"/>
      <protection locked="0"/>
    </xf>
    <xf numFmtId="0" fontId="4" fillId="0" borderId="0" xfId="0" applyFont="1" applyProtection="1">
      <protection locked="0"/>
    </xf>
    <xf numFmtId="0" fontId="2" fillId="0" borderId="1" xfId="0" applyFont="1" applyBorder="1" applyProtection="1">
      <protection locked="0"/>
    </xf>
    <xf numFmtId="0" fontId="6" fillId="0" borderId="1" xfId="0" applyFont="1" applyBorder="1" applyProtection="1">
      <protection locked="0"/>
    </xf>
    <xf numFmtId="4" fontId="6" fillId="0" borderId="1" xfId="0" applyNumberFormat="1" applyFont="1" applyBorder="1" applyProtection="1">
      <protection locked="0"/>
    </xf>
    <xf numFmtId="14" fontId="11" fillId="0" borderId="0" xfId="0" applyNumberFormat="1" applyFont="1" applyBorder="1" applyAlignment="1" applyProtection="1">
      <alignment wrapText="1"/>
      <protection locked="0"/>
    </xf>
    <xf numFmtId="0" fontId="11" fillId="0" borderId="0" xfId="0" applyFont="1" applyBorder="1" applyAlignment="1" applyProtection="1">
      <alignment wrapText="1"/>
      <protection locked="0"/>
    </xf>
    <xf numFmtId="0" fontId="4" fillId="0" borderId="0" xfId="0" applyFont="1" applyBorder="1" applyAlignment="1" applyProtection="1">
      <alignment wrapText="1"/>
      <protection locked="0"/>
    </xf>
    <xf numFmtId="0" fontId="11" fillId="0" borderId="0" xfId="0" applyFont="1" applyProtection="1">
      <protection locked="0"/>
    </xf>
    <xf numFmtId="164" fontId="11" fillId="0" borderId="2" xfId="0" applyNumberFormat="1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4" fontId="4" fillId="0" borderId="0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left" vertical="center" wrapText="1"/>
      <protection locked="0"/>
    </xf>
    <xf numFmtId="0" fontId="11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4" fontId="11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0" fillId="0" borderId="1" xfId="0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Protection="1">
      <protection locked="0"/>
    </xf>
    <xf numFmtId="0" fontId="16" fillId="0" borderId="0" xfId="0" applyFont="1" applyProtection="1">
      <protection locked="0"/>
    </xf>
    <xf numFmtId="0" fontId="5" fillId="0" borderId="1" xfId="0" applyFont="1" applyBorder="1" applyProtection="1">
      <protection locked="0"/>
    </xf>
    <xf numFmtId="0" fontId="7" fillId="0" borderId="3" xfId="0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4" fillId="0" borderId="3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4" fillId="0" borderId="0" xfId="0" applyFont="1" applyFill="1" applyProtection="1"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/>
      <protection locked="0"/>
    </xf>
    <xf numFmtId="0" fontId="11" fillId="0" borderId="0" xfId="0" applyFont="1" applyBorder="1" applyAlignment="1" applyProtection="1">
      <alignment horizontal="center" wrapText="1"/>
      <protection locked="0"/>
    </xf>
    <xf numFmtId="0" fontId="16" fillId="0" borderId="0" xfId="0" applyFont="1"/>
    <xf numFmtId="0" fontId="14" fillId="0" borderId="0" xfId="0" applyFont="1"/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49" fontId="8" fillId="0" borderId="0" xfId="0" applyNumberFormat="1" applyFont="1" applyBorder="1" applyAlignment="1">
      <alignment horizontal="center" vertical="top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3" fillId="0" borderId="0" xfId="1" applyNumberFormat="1" applyFont="1" applyAlignment="1" applyProtection="1">
      <alignment horizontal="center" wrapText="1"/>
    </xf>
    <xf numFmtId="49" fontId="3" fillId="0" borderId="0" xfId="1" applyNumberFormat="1" applyFon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7" fillId="0" borderId="0" xfId="0" applyFont="1" applyBorder="1" applyAlignment="1" applyProtection="1">
      <alignment horizontal="center" vertical="center"/>
      <protection locked="0"/>
    </xf>
    <xf numFmtId="0" fontId="20" fillId="0" borderId="0" xfId="0" applyFont="1" applyBorder="1" applyAlignment="1" applyProtection="1"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protection locked="0"/>
    </xf>
    <xf numFmtId="0" fontId="15" fillId="0" borderId="0" xfId="0" applyFont="1" applyBorder="1" applyAlignment="1" applyProtection="1">
      <protection locked="0"/>
    </xf>
    <xf numFmtId="0" fontId="7" fillId="0" borderId="0" xfId="0" applyFont="1" applyBorder="1" applyAlignment="1">
      <alignment horizontal="center" vertical="top"/>
    </xf>
    <xf numFmtId="0" fontId="14" fillId="0" borderId="0" xfId="0" applyFont="1" applyAlignment="1">
      <alignment vertical="center"/>
    </xf>
    <xf numFmtId="0" fontId="23" fillId="0" borderId="0" xfId="0" applyFont="1" applyBorder="1" applyAlignment="1" applyProtection="1">
      <protection locked="0"/>
    </xf>
    <xf numFmtId="0" fontId="23" fillId="0" borderId="0" xfId="0" applyFont="1" applyAlignment="1" applyProtection="1">
      <alignment horizontal="left" vertical="center"/>
      <protection locked="0"/>
    </xf>
    <xf numFmtId="0" fontId="14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wrapText="1"/>
      <protection locked="0"/>
    </xf>
    <xf numFmtId="0" fontId="14" fillId="0" borderId="0" xfId="0" applyFont="1" applyBorder="1" applyAlignment="1" applyProtection="1">
      <alignment horizontal="center" vertical="center"/>
      <protection locked="0"/>
    </xf>
    <xf numFmtId="0" fontId="17" fillId="0" borderId="0" xfId="0" applyFont="1" applyBorder="1" applyAlignment="1" applyProtection="1">
      <alignment horizontal="center" vertical="center"/>
      <protection locked="0"/>
    </xf>
    <xf numFmtId="0" fontId="14" fillId="0" borderId="0" xfId="0" applyFont="1" applyProtection="1">
      <protection locked="0"/>
    </xf>
    <xf numFmtId="49" fontId="12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4" xfId="0" applyNumberFormat="1" applyFont="1" applyBorder="1" applyAlignment="1" applyProtection="1">
      <alignment horizontal="center" vertical="center" wrapText="1"/>
    </xf>
    <xf numFmtId="49" fontId="12" fillId="0" borderId="4" xfId="0" applyNumberFormat="1" applyFont="1" applyBorder="1" applyAlignment="1" applyProtection="1">
      <alignment horizontal="center" vertical="center" wrapText="1"/>
    </xf>
    <xf numFmtId="14" fontId="4" fillId="0" borderId="6" xfId="0" applyNumberFormat="1" applyFont="1" applyBorder="1" applyAlignment="1" applyProtection="1">
      <alignment vertical="center" wrapText="1"/>
      <protection locked="0"/>
    </xf>
    <xf numFmtId="14" fontId="4" fillId="0" borderId="7" xfId="0" applyNumberFormat="1" applyFont="1" applyBorder="1" applyAlignment="1" applyProtection="1">
      <alignment vertical="center" wrapText="1"/>
      <protection locked="0"/>
    </xf>
    <xf numFmtId="14" fontId="4" fillId="0" borderId="3" xfId="0" applyNumberFormat="1" applyFont="1" applyBorder="1" applyAlignment="1" applyProtection="1">
      <alignment vertical="center" wrapText="1"/>
      <protection locked="0"/>
    </xf>
    <xf numFmtId="0" fontId="4" fillId="0" borderId="6" xfId="0" applyFont="1" applyBorder="1" applyAlignment="1" applyProtection="1">
      <alignment vertical="center" wrapText="1"/>
      <protection locked="0"/>
    </xf>
    <xf numFmtId="0" fontId="4" fillId="0" borderId="7" xfId="0" applyFont="1" applyBorder="1" applyAlignment="1" applyProtection="1">
      <alignment vertical="center" wrapText="1"/>
      <protection locked="0"/>
    </xf>
    <xf numFmtId="0" fontId="4" fillId="0" borderId="3" xfId="0" applyFont="1" applyBorder="1" applyAlignment="1" applyProtection="1">
      <alignment vertical="center" wrapText="1"/>
      <protection locked="0"/>
    </xf>
    <xf numFmtId="4" fontId="4" fillId="0" borderId="6" xfId="0" applyNumberFormat="1" applyFont="1" applyBorder="1" applyAlignment="1" applyProtection="1">
      <alignment vertical="center" wrapText="1"/>
      <protection locked="0"/>
    </xf>
    <xf numFmtId="4" fontId="4" fillId="0" borderId="7" xfId="0" applyNumberFormat="1" applyFont="1" applyBorder="1" applyAlignment="1" applyProtection="1">
      <alignment vertical="center" wrapText="1"/>
      <protection locked="0"/>
    </xf>
    <xf numFmtId="4" fontId="4" fillId="0" borderId="3" xfId="0" applyNumberFormat="1" applyFont="1" applyBorder="1" applyAlignment="1" applyProtection="1">
      <alignment vertical="center" wrapText="1"/>
      <protection locked="0"/>
    </xf>
    <xf numFmtId="0" fontId="14" fillId="0" borderId="0" xfId="0" applyFont="1" applyAlignment="1" applyProtection="1">
      <alignment horizontal="left" wrapText="1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23" fillId="0" borderId="0" xfId="0" applyFont="1" applyBorder="1" applyAlignment="1" applyProtection="1">
      <alignment horizontal="center" vertical="center"/>
      <protection locked="0"/>
    </xf>
    <xf numFmtId="0" fontId="14" fillId="0" borderId="0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horizontal="center" wrapText="1"/>
    </xf>
    <xf numFmtId="0" fontId="23" fillId="0" borderId="5" xfId="0" applyFont="1" applyBorder="1" applyAlignment="1" applyProtection="1">
      <protection locked="0"/>
    </xf>
    <xf numFmtId="0" fontId="14" fillId="0" borderId="0" xfId="0" applyFont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 hidden="1"/>
    </xf>
    <xf numFmtId="0" fontId="11" fillId="0" borderId="1" xfId="0" applyFont="1" applyBorder="1" applyAlignment="1" applyProtection="1">
      <alignment horizontal="left" vertical="center" wrapText="1"/>
      <protection locked="0" hidden="1"/>
    </xf>
    <xf numFmtId="0" fontId="4" fillId="0" borderId="1" xfId="0" applyFont="1" applyBorder="1" applyAlignment="1" applyProtection="1">
      <alignment horizontal="left" vertical="center"/>
      <protection locked="0" hidden="1"/>
    </xf>
    <xf numFmtId="14" fontId="1" fillId="0" borderId="0" xfId="0" applyNumberFormat="1" applyFont="1" applyBorder="1" applyAlignment="1" applyProtection="1">
      <alignment horizontal="left" vertical="center"/>
      <protection locked="0"/>
    </xf>
    <xf numFmtId="4" fontId="11" fillId="0" borderId="1" xfId="0" applyNumberFormat="1" applyFont="1" applyBorder="1" applyAlignment="1" applyProtection="1">
      <alignment horizontal="right" vertical="center"/>
      <protection hidden="1"/>
    </xf>
    <xf numFmtId="4" fontId="4" fillId="0" borderId="1" xfId="0" applyNumberFormat="1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 wrapText="1"/>
      <protection locked="0"/>
    </xf>
    <xf numFmtId="4" fontId="4" fillId="0" borderId="1" xfId="0" applyNumberFormat="1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4" fontId="4" fillId="0" borderId="1" xfId="0" applyNumberFormat="1" applyFont="1" applyBorder="1" applyAlignment="1" applyProtection="1">
      <alignment vertical="center"/>
      <protection locked="0"/>
    </xf>
    <xf numFmtId="4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horizontal="left" vertical="center" wrapText="1"/>
      <protection hidden="1"/>
    </xf>
    <xf numFmtId="4" fontId="4" fillId="3" borderId="1" xfId="0" applyNumberFormat="1" applyFont="1" applyFill="1" applyBorder="1" applyAlignment="1" applyProtection="1">
      <alignment vertical="center" wrapText="1"/>
      <protection hidden="1"/>
    </xf>
    <xf numFmtId="4" fontId="4" fillId="0" borderId="1" xfId="0" applyNumberFormat="1" applyFont="1" applyBorder="1" applyAlignment="1" applyProtection="1">
      <alignment vertical="center" wrapText="1"/>
      <protection locked="0"/>
    </xf>
    <xf numFmtId="4" fontId="4" fillId="0" borderId="1" xfId="0" applyNumberFormat="1" applyFont="1" applyBorder="1" applyAlignment="1" applyProtection="1">
      <alignment horizontal="right" vertical="center" wrapText="1"/>
      <protection locked="0"/>
    </xf>
    <xf numFmtId="0" fontId="4" fillId="3" borderId="1" xfId="0" applyFont="1" applyFill="1" applyBorder="1" applyAlignment="1" applyProtection="1">
      <alignment horizontal="left" vertical="center" wrapText="1"/>
      <protection locked="0" hidden="1"/>
    </xf>
    <xf numFmtId="0" fontId="4" fillId="3" borderId="1" xfId="0" applyFont="1" applyFill="1" applyBorder="1" applyAlignment="1" applyProtection="1">
      <alignment horizontal="center" vertical="center"/>
      <protection locked="0" hidden="1"/>
    </xf>
    <xf numFmtId="0" fontId="1" fillId="0" borderId="1" xfId="0" applyFont="1" applyBorder="1" applyAlignment="1" applyProtection="1">
      <alignment horizontal="center" vertical="center" wrapText="1"/>
      <protection locked="0"/>
    </xf>
    <xf numFmtId="4" fontId="4" fillId="3" borderId="1" xfId="0" applyNumberFormat="1" applyFont="1" applyFill="1" applyBorder="1" applyAlignment="1" applyProtection="1">
      <alignment horizontal="right" vertical="center" wrapText="1"/>
      <protection locked="0" hidden="1"/>
    </xf>
    <xf numFmtId="0" fontId="1" fillId="0" borderId="0" xfId="0" applyFont="1" applyAlignment="1" applyProtection="1">
      <alignment horizontal="left" vertical="center" wrapText="1"/>
      <protection locked="0"/>
    </xf>
    <xf numFmtId="14" fontId="4" fillId="0" borderId="1" xfId="0" applyNumberFormat="1" applyFont="1" applyBorder="1" applyAlignment="1" applyProtection="1">
      <alignment horizontal="right" vertical="center" wrapText="1"/>
      <protection locked="0"/>
    </xf>
    <xf numFmtId="0" fontId="4" fillId="3" borderId="1" xfId="0" applyFont="1" applyFill="1" applyBorder="1" applyAlignment="1" applyProtection="1">
      <alignment vertical="center" wrapText="1"/>
      <protection locked="0" hidden="1"/>
    </xf>
    <xf numFmtId="0" fontId="4" fillId="0" borderId="1" xfId="0" applyFont="1" applyBorder="1" applyAlignment="1" applyProtection="1">
      <alignment vertical="center" wrapText="1"/>
      <protection locked="0"/>
    </xf>
    <xf numFmtId="14" fontId="4" fillId="3" borderId="1" xfId="0" applyNumberFormat="1" applyFont="1" applyFill="1" applyBorder="1" applyAlignment="1" applyProtection="1">
      <alignment horizontal="right" vertical="center" wrapText="1"/>
      <protection locked="0" hidden="1"/>
    </xf>
    <xf numFmtId="4" fontId="11" fillId="0" borderId="1" xfId="0" applyNumberFormat="1" applyFont="1" applyBorder="1" applyAlignment="1" applyProtection="1">
      <alignment horizontal="right" vertical="center" wrapText="1"/>
      <protection hidden="1"/>
    </xf>
    <xf numFmtId="14" fontId="11" fillId="0" borderId="1" xfId="0" applyNumberFormat="1" applyFont="1" applyBorder="1" applyAlignment="1" applyProtection="1">
      <alignment horizontal="center" wrapText="1"/>
      <protection locked="0" hidden="1"/>
    </xf>
    <xf numFmtId="14" fontId="4" fillId="0" borderId="6" xfId="0" applyNumberFormat="1" applyFont="1" applyBorder="1" applyAlignment="1" applyProtection="1">
      <alignment horizontal="center" vertical="center" wrapText="1"/>
      <protection locked="0"/>
    </xf>
    <xf numFmtId="14" fontId="4" fillId="0" borderId="7" xfId="0" applyNumberFormat="1" applyFont="1" applyBorder="1" applyAlignment="1" applyProtection="1">
      <alignment horizontal="center" vertical="center" wrapText="1"/>
      <protection locked="0"/>
    </xf>
    <xf numFmtId="14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right" vertical="center" wrapText="1"/>
      <protection locked="0" hidden="1"/>
    </xf>
    <xf numFmtId="0" fontId="1" fillId="0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wrapText="1"/>
      <protection locked="0"/>
    </xf>
    <xf numFmtId="14" fontId="4" fillId="0" borderId="1" xfId="0" applyNumberFormat="1" applyFont="1" applyBorder="1" applyAlignment="1" applyProtection="1">
      <alignment horizontal="right" vertic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 hidden="1"/>
    </xf>
    <xf numFmtId="14" fontId="4" fillId="3" borderId="1" xfId="0" applyNumberFormat="1" applyFont="1" applyFill="1" applyBorder="1" applyAlignment="1" applyProtection="1">
      <alignment horizontal="right" vertical="center"/>
      <protection locked="0" hidden="1"/>
    </xf>
    <xf numFmtId="4" fontId="4" fillId="3" borderId="1" xfId="0" applyNumberFormat="1" applyFont="1" applyFill="1" applyBorder="1" applyAlignment="1" applyProtection="1">
      <alignment horizontal="right" vertic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4" fillId="0" borderId="5" xfId="0" applyFont="1" applyBorder="1" applyAlignment="1" applyProtection="1">
      <protection locked="0"/>
    </xf>
    <xf numFmtId="0" fontId="7" fillId="0" borderId="1" xfId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14" fontId="4" fillId="3" borderId="1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Alignment="1" applyProtection="1">
      <alignment horizontal="center" vertical="top" wrapText="1"/>
      <protection locked="0"/>
    </xf>
    <xf numFmtId="0" fontId="11" fillId="0" borderId="0" xfId="0" applyFont="1" applyAlignment="1" applyProtection="1">
      <alignment horizontal="center" vertical="top"/>
      <protection locked="0"/>
    </xf>
    <xf numFmtId="0" fontId="15" fillId="0" borderId="5" xfId="0" applyFont="1" applyBorder="1" applyAlignment="1" applyProtection="1">
      <alignment horizontal="center" wrapText="1"/>
      <protection locked="0"/>
    </xf>
    <xf numFmtId="0" fontId="11" fillId="0" borderId="5" xfId="0" applyFont="1" applyBorder="1" applyAlignment="1" applyProtection="1">
      <alignment horizontal="center" wrapText="1"/>
      <protection locked="0"/>
    </xf>
    <xf numFmtId="0" fontId="1" fillId="0" borderId="2" xfId="0" applyFont="1" applyBorder="1" applyAlignment="1" applyProtection="1">
      <alignment horizontal="center" vertical="top"/>
      <protection locked="0"/>
    </xf>
    <xf numFmtId="4" fontId="11" fillId="0" borderId="1" xfId="0" applyNumberFormat="1" applyFont="1" applyBorder="1" applyAlignment="1" applyProtection="1">
      <alignment vertical="center" wrapText="1"/>
      <protection hidden="1"/>
    </xf>
    <xf numFmtId="0" fontId="4" fillId="3" borderId="1" xfId="0" applyFont="1" applyFill="1" applyBorder="1" applyAlignment="1" applyProtection="1">
      <alignment horizontal="center" vertical="center" wrapText="1"/>
      <protection hidden="1"/>
    </xf>
    <xf numFmtId="14" fontId="4" fillId="0" borderId="1" xfId="0" applyNumberFormat="1" applyFont="1" applyBorder="1" applyAlignment="1" applyProtection="1">
      <alignment horizontal="center" vertical="center" wrapText="1"/>
      <protection locked="0" hidden="1"/>
    </xf>
    <xf numFmtId="164" fontId="1" fillId="0" borderId="0" xfId="0" applyNumberFormat="1" applyFont="1" applyBorder="1" applyAlignment="1" applyProtection="1">
      <alignment horizontal="left" vertical="center" wrapText="1"/>
      <protection locked="0"/>
    </xf>
    <xf numFmtId="0" fontId="17" fillId="0" borderId="1" xfId="0" applyFont="1" applyBorder="1" applyAlignment="1" applyProtection="1">
      <alignment horizontal="center"/>
      <protection locked="0"/>
    </xf>
    <xf numFmtId="0" fontId="11" fillId="0" borderId="5" xfId="0" applyFont="1" applyBorder="1" applyProtection="1">
      <protection locked="0"/>
    </xf>
    <xf numFmtId="0" fontId="11" fillId="0" borderId="1" xfId="0" applyFont="1" applyBorder="1" applyAlignment="1" applyProtection="1">
      <alignment horizontal="center" vertical="center"/>
      <protection locked="0" hidden="1"/>
    </xf>
    <xf numFmtId="4" fontId="4" fillId="2" borderId="1" xfId="0" applyNumberFormat="1" applyFont="1" applyFill="1" applyBorder="1" applyAlignment="1" applyProtection="1">
      <alignment vertical="center" wrapText="1"/>
      <protection locked="0"/>
    </xf>
    <xf numFmtId="4" fontId="4" fillId="3" borderId="1" xfId="0" applyNumberFormat="1" applyFont="1" applyFill="1" applyBorder="1" applyAlignment="1" applyProtection="1">
      <alignment vertical="center"/>
      <protection locked="0" hidden="1"/>
    </xf>
    <xf numFmtId="14" fontId="11" fillId="0" borderId="1" xfId="0" applyNumberFormat="1" applyFont="1" applyBorder="1" applyAlignment="1" applyProtection="1">
      <alignment horizontal="center" vertical="center" wrapText="1"/>
      <protection locked="0" hidden="1"/>
    </xf>
    <xf numFmtId="0" fontId="1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left" vertical="top"/>
      <protection locked="0"/>
    </xf>
    <xf numFmtId="14" fontId="4" fillId="0" borderId="1" xfId="0" applyNumberFormat="1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4" fontId="11" fillId="0" borderId="1" xfId="0" applyNumberFormat="1" applyFont="1" applyBorder="1" applyAlignment="1" applyProtection="1">
      <alignment horizontal="center" wrapText="1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 hidden="1"/>
    </xf>
    <xf numFmtId="14" fontId="1" fillId="0" borderId="0" xfId="0" applyNumberFormat="1" applyFont="1" applyBorder="1" applyAlignment="1" applyProtection="1">
      <alignment horizontal="left" vertical="center" wrapText="1"/>
      <protection locked="0"/>
    </xf>
    <xf numFmtId="0" fontId="11" fillId="0" borderId="0" xfId="1" applyFont="1" applyAlignment="1" applyProtection="1"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4" fontId="4" fillId="3" borderId="1" xfId="0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Border="1" applyAlignment="1">
      <alignment horizontal="center" vertical="top" wrapText="1"/>
    </xf>
    <xf numFmtId="49" fontId="1" fillId="0" borderId="0" xfId="0" applyNumberFormat="1" applyFont="1" applyAlignment="1">
      <alignment horizontal="left" vertical="center"/>
    </xf>
    <xf numFmtId="49" fontId="30" fillId="0" borderId="0" xfId="0" applyNumberFormat="1" applyFont="1" applyAlignment="1">
      <alignment horizontal="left" wrapText="1"/>
    </xf>
    <xf numFmtId="49" fontId="1" fillId="0" borderId="0" xfId="0" applyNumberFormat="1" applyFont="1" applyAlignment="1">
      <alignment vertical="center" wrapText="1"/>
    </xf>
    <xf numFmtId="49" fontId="10" fillId="0" borderId="2" xfId="0" applyNumberFormat="1" applyFont="1" applyBorder="1" applyAlignment="1">
      <alignment vertical="center" wrapText="1"/>
    </xf>
    <xf numFmtId="0" fontId="12" fillId="0" borderId="13" xfId="0" applyFont="1" applyBorder="1" applyAlignment="1" applyProtection="1">
      <alignment vertical="center" wrapText="1"/>
    </xf>
    <xf numFmtId="0" fontId="12" fillId="0" borderId="2" xfId="0" applyFont="1" applyBorder="1" applyAlignment="1" applyProtection="1">
      <alignment vertical="center" wrapText="1"/>
    </xf>
    <xf numFmtId="0" fontId="12" fillId="0" borderId="14" xfId="0" applyFont="1" applyBorder="1" applyAlignment="1" applyProtection="1">
      <alignment vertical="center" wrapText="1"/>
    </xf>
    <xf numFmtId="49" fontId="19" fillId="0" borderId="0" xfId="0" applyNumberFormat="1" applyFont="1" applyBorder="1" applyAlignment="1" applyProtection="1">
      <alignment wrapText="1"/>
      <protection locked="0"/>
    </xf>
    <xf numFmtId="0" fontId="20" fillId="0" borderId="5" xfId="0" applyFont="1" applyBorder="1" applyAlignment="1" applyProtection="1">
      <protection locked="0"/>
    </xf>
    <xf numFmtId="49" fontId="19" fillId="0" borderId="5" xfId="0" applyNumberFormat="1" applyFont="1" applyBorder="1" applyAlignment="1" applyProtection="1">
      <alignment wrapText="1"/>
      <protection locked="0"/>
    </xf>
    <xf numFmtId="0" fontId="7" fillId="0" borderId="2" xfId="0" applyFont="1" applyBorder="1" applyAlignment="1">
      <alignment horizontal="center" vertical="center"/>
    </xf>
    <xf numFmtId="0" fontId="14" fillId="0" borderId="11" xfId="0" applyFont="1" applyBorder="1" applyAlignment="1" applyProtection="1">
      <alignment horizontal="right" vertical="center" wrapText="1"/>
    </xf>
    <xf numFmtId="0" fontId="14" fillId="0" borderId="5" xfId="0" applyFont="1" applyBorder="1" applyAlignment="1" applyProtection="1">
      <alignment horizontal="right" vertical="center" wrapText="1"/>
    </xf>
    <xf numFmtId="0" fontId="14" fillId="0" borderId="12" xfId="0" applyFont="1" applyBorder="1" applyAlignment="1" applyProtection="1">
      <alignment horizontal="right" vertical="center" wrapText="1"/>
    </xf>
    <xf numFmtId="49" fontId="12" fillId="0" borderId="9" xfId="0" applyNumberFormat="1" applyFont="1" applyBorder="1" applyAlignment="1" applyProtection="1">
      <alignment horizontal="center" vertical="center" wrapText="1"/>
    </xf>
    <xf numFmtId="49" fontId="12" fillId="0" borderId="10" xfId="0" applyNumberFormat="1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center" vertical="center"/>
    </xf>
    <xf numFmtId="0" fontId="12" fillId="0" borderId="5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 wrapText="1"/>
      <protection hidden="1"/>
    </xf>
    <xf numFmtId="0" fontId="10" fillId="0" borderId="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vertical="center" wrapText="1"/>
    </xf>
    <xf numFmtId="4" fontId="19" fillId="0" borderId="1" xfId="0" applyNumberFormat="1" applyFont="1" applyFill="1" applyBorder="1" applyAlignment="1" applyProtection="1">
      <alignment vertical="center"/>
      <protection hidden="1"/>
    </xf>
    <xf numFmtId="0" fontId="7" fillId="0" borderId="2" xfId="0" applyFont="1" applyBorder="1" applyAlignment="1">
      <alignment horizontal="center" vertical="center" wrapText="1"/>
    </xf>
    <xf numFmtId="4" fontId="12" fillId="0" borderId="13" xfId="0" applyNumberFormat="1" applyFont="1" applyFill="1" applyBorder="1" applyAlignment="1" applyProtection="1">
      <alignment vertical="center"/>
      <protection hidden="1"/>
    </xf>
    <xf numFmtId="4" fontId="12" fillId="0" borderId="2" xfId="0" applyNumberFormat="1" applyFont="1" applyFill="1" applyBorder="1" applyAlignment="1" applyProtection="1">
      <alignment vertical="center"/>
      <protection hidden="1"/>
    </xf>
    <xf numFmtId="4" fontId="12" fillId="0" borderId="14" xfId="0" applyNumberFormat="1" applyFont="1" applyFill="1" applyBorder="1" applyAlignment="1" applyProtection="1">
      <alignment vertical="center"/>
      <protection hidden="1"/>
    </xf>
    <xf numFmtId="4" fontId="12" fillId="0" borderId="11" xfId="0" applyNumberFormat="1" applyFont="1" applyFill="1" applyBorder="1" applyAlignment="1" applyProtection="1">
      <alignment vertical="center"/>
      <protection hidden="1"/>
    </xf>
    <xf numFmtId="4" fontId="12" fillId="0" borderId="5" xfId="0" applyNumberFormat="1" applyFont="1" applyFill="1" applyBorder="1" applyAlignment="1" applyProtection="1">
      <alignment vertical="center"/>
      <protection hidden="1"/>
    </xf>
    <xf numFmtId="4" fontId="12" fillId="0" borderId="12" xfId="0" applyNumberFormat="1" applyFont="1" applyFill="1" applyBorder="1" applyAlignment="1" applyProtection="1">
      <alignment vertical="center"/>
      <protection hidden="1"/>
    </xf>
    <xf numFmtId="0" fontId="10" fillId="0" borderId="2" xfId="0" applyFont="1" applyBorder="1" applyAlignment="1" applyProtection="1">
      <alignment vertical="center" wrapText="1"/>
    </xf>
    <xf numFmtId="0" fontId="10" fillId="0" borderId="14" xfId="0" applyFont="1" applyBorder="1" applyAlignment="1" applyProtection="1">
      <alignment vertical="center" wrapText="1"/>
    </xf>
    <xf numFmtId="0" fontId="10" fillId="0" borderId="5" xfId="0" applyFont="1" applyBorder="1" applyAlignment="1" applyProtection="1">
      <alignment vertical="center" wrapText="1"/>
    </xf>
    <xf numFmtId="0" fontId="10" fillId="0" borderId="12" xfId="0" applyFont="1" applyBorder="1" applyAlignment="1" applyProtection="1">
      <alignment vertical="center" wrapText="1"/>
    </xf>
    <xf numFmtId="4" fontId="19" fillId="0" borderId="1" xfId="0" applyNumberFormat="1" applyFont="1" applyBorder="1" applyAlignment="1" applyProtection="1">
      <alignment vertical="center"/>
      <protection hidden="1"/>
    </xf>
    <xf numFmtId="0" fontId="10" fillId="0" borderId="1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 indent="2"/>
    </xf>
    <xf numFmtId="0" fontId="7" fillId="0" borderId="10" xfId="0" applyFont="1" applyBorder="1" applyAlignment="1" applyProtection="1">
      <alignment horizontal="center" vertical="center" wrapText="1"/>
    </xf>
    <xf numFmtId="0" fontId="7" fillId="0" borderId="10" xfId="0" applyFont="1" applyBorder="1" applyAlignment="1" applyProtection="1">
      <alignment horizontal="center" vertical="center"/>
    </xf>
    <xf numFmtId="4" fontId="19" fillId="0" borderId="0" xfId="0" applyNumberFormat="1" applyFont="1" applyBorder="1" applyAlignment="1" applyProtection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1" fillId="0" borderId="0" xfId="0" applyFont="1" applyBorder="1" applyAlignment="1" applyProtection="1">
      <alignment horizontal="left" wrapText="1"/>
      <protection locked="0"/>
    </xf>
    <xf numFmtId="0" fontId="1" fillId="0" borderId="0" xfId="0" applyFont="1" applyBorder="1" applyAlignment="1">
      <alignment horizontal="center" vertical="top" wrapText="1"/>
    </xf>
    <xf numFmtId="0" fontId="14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wrapText="1"/>
      <protection hidden="1"/>
    </xf>
    <xf numFmtId="0" fontId="14" fillId="0" borderId="1" xfId="0" applyFont="1" applyBorder="1" applyAlignment="1" applyProtection="1">
      <alignment horizontal="center" vertical="center"/>
    </xf>
    <xf numFmtId="0" fontId="12" fillId="0" borderId="1" xfId="0" applyFont="1" applyBorder="1" applyAlignment="1" applyProtection="1">
      <alignment vertical="center" wrapText="1"/>
    </xf>
    <xf numFmtId="0" fontId="18" fillId="0" borderId="1" xfId="0" applyFont="1" applyBorder="1" applyAlignment="1" applyProtection="1">
      <alignment horizontal="center" vertical="center"/>
    </xf>
    <xf numFmtId="4" fontId="12" fillId="0" borderId="1" xfId="0" applyNumberFormat="1" applyFont="1" applyFill="1" applyBorder="1" applyAlignment="1" applyProtection="1">
      <alignment vertical="center" wrapText="1"/>
      <protection hidden="1"/>
    </xf>
    <xf numFmtId="4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Border="1" applyAlignment="1" applyProtection="1">
      <alignment vertical="center" wrapText="1"/>
    </xf>
    <xf numFmtId="0" fontId="10" fillId="0" borderId="8" xfId="0" applyFont="1" applyBorder="1" applyAlignment="1" applyProtection="1">
      <alignment vertical="center" wrapText="1"/>
    </xf>
    <xf numFmtId="0" fontId="10" fillId="0" borderId="0" xfId="0" applyFont="1" applyBorder="1" applyAlignment="1" applyProtection="1">
      <alignment horizontal="center" vertical="center"/>
    </xf>
    <xf numFmtId="4" fontId="12" fillId="0" borderId="1" xfId="0" applyNumberFormat="1" applyFont="1" applyFill="1" applyBorder="1" applyAlignment="1" applyProtection="1">
      <alignment vertical="center"/>
      <protection hidden="1"/>
    </xf>
    <xf numFmtId="4" fontId="10" fillId="0" borderId="1" xfId="0" applyNumberFormat="1" applyFont="1" applyBorder="1" applyAlignment="1" applyProtection="1">
      <alignment vertical="center"/>
      <protection hidden="1"/>
    </xf>
    <xf numFmtId="0" fontId="12" fillId="0" borderId="1" xfId="0" applyFont="1" applyBorder="1" applyAlignment="1" applyProtection="1">
      <alignment horizontal="center" vertical="center"/>
    </xf>
    <xf numFmtId="4" fontId="18" fillId="0" borderId="1" xfId="0" applyNumberFormat="1" applyFont="1" applyFill="1" applyBorder="1" applyAlignment="1" applyProtection="1">
      <alignment vertical="center"/>
      <protection hidden="1"/>
    </xf>
    <xf numFmtId="4" fontId="12" fillId="0" borderId="0" xfId="0" applyNumberFormat="1" applyFont="1" applyBorder="1" applyAlignment="1" applyProtection="1">
      <alignment vertical="center"/>
    </xf>
    <xf numFmtId="4" fontId="10" fillId="0" borderId="0" xfId="0" applyNumberFormat="1" applyFont="1" applyBorder="1" applyAlignment="1" applyProtection="1">
      <alignment vertical="center"/>
    </xf>
    <xf numFmtId="4" fontId="12" fillId="0" borderId="0" xfId="0" applyNumberFormat="1" applyFont="1" applyBorder="1" applyAlignment="1" applyProtection="1">
      <alignment vertical="center"/>
      <protection hidden="1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1" fillId="0" borderId="5" xfId="0" applyNumberFormat="1" applyFont="1" applyBorder="1" applyAlignment="1" applyProtection="1">
      <alignment horizontal="center" wrapText="1"/>
      <protection hidden="1"/>
    </xf>
    <xf numFmtId="0" fontId="10" fillId="0" borderId="1" xfId="0" applyFont="1" applyFill="1" applyBorder="1" applyAlignment="1" applyProtection="1">
      <alignment vertical="center" wrapText="1"/>
    </xf>
    <xf numFmtId="4" fontId="19" fillId="0" borderId="0" xfId="0" applyNumberFormat="1" applyFont="1" applyBorder="1" applyAlignment="1" applyProtection="1">
      <alignment vertical="center"/>
    </xf>
    <xf numFmtId="4" fontId="19" fillId="0" borderId="1" xfId="0" applyNumberFormat="1" applyFont="1" applyFill="1" applyBorder="1" applyAlignment="1" applyProtection="1">
      <alignment vertical="center" wrapText="1"/>
      <protection hidden="1"/>
    </xf>
    <xf numFmtId="0" fontId="12" fillId="0" borderId="9" xfId="0" applyFont="1" applyBorder="1" applyAlignment="1" applyProtection="1">
      <alignment vertical="center" wrapText="1"/>
    </xf>
    <xf numFmtId="0" fontId="26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3</xdr:row>
      <xdr:rowOff>28575</xdr:rowOff>
    </xdr:from>
    <xdr:to>
      <xdr:col>17</xdr:col>
      <xdr:colOff>476250</xdr:colOff>
      <xdr:row>37</xdr:row>
      <xdr:rowOff>9525</xdr:rowOff>
    </xdr:to>
    <xdr:pic>
      <xdr:nvPicPr>
        <xdr:cNvPr id="7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9350" y="514350"/>
          <a:ext cx="8420100" cy="548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571500</xdr:colOff>
      <xdr:row>6</xdr:row>
      <xdr:rowOff>19050</xdr:rowOff>
    </xdr:from>
    <xdr:to>
      <xdr:col>4</xdr:col>
      <xdr:colOff>352425</xdr:colOff>
      <xdr:row>7</xdr:row>
      <xdr:rowOff>28575</xdr:rowOff>
    </xdr:to>
    <xdr:cxnSp macro="">
      <xdr:nvCxnSpPr>
        <xdr:cNvPr id="7389" name="Прямая со стрелкой 5"/>
        <xdr:cNvCxnSpPr>
          <a:cxnSpLocks noChangeShapeType="1"/>
        </xdr:cNvCxnSpPr>
      </xdr:nvCxnSpPr>
      <xdr:spPr bwMode="auto">
        <a:xfrm>
          <a:off x="1790700" y="990600"/>
          <a:ext cx="1000125" cy="171450"/>
        </a:xfrm>
        <a:prstGeom prst="straightConnector1">
          <a:avLst/>
        </a:prstGeom>
        <a:noFill/>
        <a:ln w="9525" algn="ctr">
          <a:solidFill>
            <a:srgbClr val="400000"/>
          </a:solidFill>
          <a:round/>
          <a:headEnd/>
          <a:tailEnd type="arrow" w="med" len="med"/>
        </a:ln>
      </xdr:spPr>
    </xdr:cxnSp>
    <xdr:clientData/>
  </xdr:twoCellAnchor>
  <xdr:twoCellAnchor>
    <xdr:from>
      <xdr:col>0</xdr:col>
      <xdr:colOff>285750</xdr:colOff>
      <xdr:row>6</xdr:row>
      <xdr:rowOff>28575</xdr:rowOff>
    </xdr:from>
    <xdr:to>
      <xdr:col>2</xdr:col>
      <xdr:colOff>542925</xdr:colOff>
      <xdr:row>6</xdr:row>
      <xdr:rowOff>38100</xdr:rowOff>
    </xdr:to>
    <xdr:cxnSp macro="">
      <xdr:nvCxnSpPr>
        <xdr:cNvPr id="7390" name="Прямая соединительная линия 7"/>
        <xdr:cNvCxnSpPr>
          <a:cxnSpLocks noChangeShapeType="1"/>
        </xdr:cNvCxnSpPr>
      </xdr:nvCxnSpPr>
      <xdr:spPr bwMode="auto">
        <a:xfrm rot="10800000">
          <a:off x="285750" y="1000125"/>
          <a:ext cx="1476375" cy="9525"/>
        </a:xfrm>
        <a:prstGeom prst="line">
          <a:avLst/>
        </a:prstGeom>
        <a:noFill/>
        <a:ln w="9525" algn="ctr">
          <a:solidFill>
            <a:srgbClr val="400000"/>
          </a:solidFill>
          <a:round/>
          <a:headEnd/>
          <a:tailEnd/>
        </a:ln>
      </xdr:spPr>
    </xdr:cxnSp>
    <xdr:clientData/>
  </xdr:twoCellAnchor>
  <xdr:twoCellAnchor>
    <xdr:from>
      <xdr:col>10</xdr:col>
      <xdr:colOff>257175</xdr:colOff>
      <xdr:row>21</xdr:row>
      <xdr:rowOff>0</xdr:rowOff>
    </xdr:from>
    <xdr:to>
      <xdr:col>15</xdr:col>
      <xdr:colOff>295275</xdr:colOff>
      <xdr:row>42</xdr:row>
      <xdr:rowOff>104775</xdr:rowOff>
    </xdr:to>
    <xdr:cxnSp macro="">
      <xdr:nvCxnSpPr>
        <xdr:cNvPr id="7391" name="Прямая со стрелкой 12"/>
        <xdr:cNvCxnSpPr>
          <a:cxnSpLocks noChangeShapeType="1"/>
        </xdr:cNvCxnSpPr>
      </xdr:nvCxnSpPr>
      <xdr:spPr bwMode="auto">
        <a:xfrm rot="5400000" flipH="1" flipV="1">
          <a:off x="6143625" y="3609975"/>
          <a:ext cx="3505200" cy="3086100"/>
        </a:xfrm>
        <a:prstGeom prst="straightConnector1">
          <a:avLst/>
        </a:prstGeom>
        <a:noFill/>
        <a:ln w="9525" algn="ctr">
          <a:solidFill>
            <a:srgbClr val="400000"/>
          </a:solidFill>
          <a:round/>
          <a:headEnd/>
          <a:tailEnd type="arrow" w="med" len="med"/>
        </a:ln>
      </xdr:spPr>
    </xdr:cxnSp>
    <xdr:clientData/>
  </xdr:twoCellAnchor>
  <xdr:twoCellAnchor>
    <xdr:from>
      <xdr:col>6</xdr:col>
      <xdr:colOff>9525</xdr:colOff>
      <xdr:row>42</xdr:row>
      <xdr:rowOff>66675</xdr:rowOff>
    </xdr:from>
    <xdr:to>
      <xdr:col>10</xdr:col>
      <xdr:colOff>266700</xdr:colOff>
      <xdr:row>42</xdr:row>
      <xdr:rowOff>85725</xdr:rowOff>
    </xdr:to>
    <xdr:cxnSp macro="">
      <xdr:nvCxnSpPr>
        <xdr:cNvPr id="7392" name="Прямая соединительная линия 14"/>
        <xdr:cNvCxnSpPr>
          <a:cxnSpLocks noChangeShapeType="1"/>
        </xdr:cNvCxnSpPr>
      </xdr:nvCxnSpPr>
      <xdr:spPr bwMode="auto">
        <a:xfrm rot="10800000">
          <a:off x="3667125" y="6867525"/>
          <a:ext cx="2695575" cy="19050"/>
        </a:xfrm>
        <a:prstGeom prst="line">
          <a:avLst/>
        </a:prstGeom>
        <a:noFill/>
        <a:ln w="9525" algn="ctr">
          <a:solidFill>
            <a:srgbClr val="400000"/>
          </a:solidFill>
          <a:round/>
          <a:headEnd/>
          <a:tailEnd/>
        </a:ln>
      </xdr:spPr>
    </xdr:cxnSp>
    <xdr:clientData/>
  </xdr:twoCellAnchor>
  <xdr:twoCellAnchor>
    <xdr:from>
      <xdr:col>11</xdr:col>
      <xdr:colOff>552450</xdr:colOff>
      <xdr:row>21</xdr:row>
      <xdr:rowOff>95250</xdr:rowOff>
    </xdr:from>
    <xdr:to>
      <xdr:col>16</xdr:col>
      <xdr:colOff>171450</xdr:colOff>
      <xdr:row>44</xdr:row>
      <xdr:rowOff>123825</xdr:rowOff>
    </xdr:to>
    <xdr:cxnSp macro="">
      <xdr:nvCxnSpPr>
        <xdr:cNvPr id="7393" name="Прямая со стрелкой 17"/>
        <xdr:cNvCxnSpPr>
          <a:cxnSpLocks noChangeShapeType="1"/>
        </xdr:cNvCxnSpPr>
      </xdr:nvCxnSpPr>
      <xdr:spPr bwMode="auto">
        <a:xfrm rot="5400000" flipH="1" flipV="1">
          <a:off x="6715125" y="4038600"/>
          <a:ext cx="3752850" cy="2667000"/>
        </a:xfrm>
        <a:prstGeom prst="straightConnector1">
          <a:avLst/>
        </a:prstGeom>
        <a:noFill/>
        <a:ln w="9525" algn="ctr">
          <a:solidFill>
            <a:srgbClr val="400000"/>
          </a:solidFill>
          <a:round/>
          <a:headEnd/>
          <a:tailEnd type="arrow" w="med" len="med"/>
        </a:ln>
      </xdr:spPr>
    </xdr:cxnSp>
    <xdr:clientData/>
  </xdr:twoCellAnchor>
  <xdr:twoCellAnchor>
    <xdr:from>
      <xdr:col>8</xdr:col>
      <xdr:colOff>542925</xdr:colOff>
      <xdr:row>45</xdr:row>
      <xdr:rowOff>9525</xdr:rowOff>
    </xdr:from>
    <xdr:to>
      <xdr:col>11</xdr:col>
      <xdr:colOff>485775</xdr:colOff>
      <xdr:row>45</xdr:row>
      <xdr:rowOff>28575</xdr:rowOff>
    </xdr:to>
    <xdr:cxnSp macro="">
      <xdr:nvCxnSpPr>
        <xdr:cNvPr id="7394" name="Прямая соединительная линия 19"/>
        <xdr:cNvCxnSpPr>
          <a:cxnSpLocks noChangeShapeType="1"/>
        </xdr:cNvCxnSpPr>
      </xdr:nvCxnSpPr>
      <xdr:spPr bwMode="auto">
        <a:xfrm rot="10800000" flipV="1">
          <a:off x="5419725" y="7296150"/>
          <a:ext cx="1771650" cy="19050"/>
        </a:xfrm>
        <a:prstGeom prst="line">
          <a:avLst/>
        </a:prstGeom>
        <a:noFill/>
        <a:ln w="9525" algn="ctr">
          <a:solidFill>
            <a:srgbClr val="400000"/>
          </a:solidFill>
          <a:round/>
          <a:headEnd/>
          <a:tailEnd/>
        </a:ln>
      </xdr:spPr>
    </xdr:cxnSp>
    <xdr:clientData/>
  </xdr:twoCellAnchor>
  <xdr:twoCellAnchor editAs="oneCell">
    <xdr:from>
      <xdr:col>17</xdr:col>
      <xdr:colOff>123825</xdr:colOff>
      <xdr:row>46</xdr:row>
      <xdr:rowOff>276225</xdr:rowOff>
    </xdr:from>
    <xdr:to>
      <xdr:col>27</xdr:col>
      <xdr:colOff>200025</xdr:colOff>
      <xdr:row>54</xdr:row>
      <xdr:rowOff>495300</xdr:rowOff>
    </xdr:to>
    <xdr:pic>
      <xdr:nvPicPr>
        <xdr:cNvPr id="739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487025" y="7724775"/>
          <a:ext cx="6172200" cy="4191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16</xdr:col>
      <xdr:colOff>85725</xdr:colOff>
      <xdr:row>52</xdr:row>
      <xdr:rowOff>19050</xdr:rowOff>
    </xdr:from>
    <xdr:to>
      <xdr:col>17</xdr:col>
      <xdr:colOff>266700</xdr:colOff>
      <xdr:row>52</xdr:row>
      <xdr:rowOff>533400</xdr:rowOff>
    </xdr:to>
    <xdr:cxnSp macro="">
      <xdr:nvCxnSpPr>
        <xdr:cNvPr id="7396" name="Прямая со стрелкой 23"/>
        <xdr:cNvCxnSpPr>
          <a:cxnSpLocks noChangeShapeType="1"/>
        </xdr:cNvCxnSpPr>
      </xdr:nvCxnSpPr>
      <xdr:spPr bwMode="auto">
        <a:xfrm>
          <a:off x="9839325" y="10001250"/>
          <a:ext cx="790575" cy="514350"/>
        </a:xfrm>
        <a:prstGeom prst="straightConnector1">
          <a:avLst/>
        </a:prstGeom>
        <a:noFill/>
        <a:ln w="9525" algn="ctr">
          <a:solidFill>
            <a:srgbClr val="400000"/>
          </a:solidFill>
          <a:round/>
          <a:headEnd/>
          <a:tailEnd type="arrow" w="med" len="med"/>
        </a:ln>
      </xdr:spPr>
    </xdr:cxnSp>
    <xdr:clientData/>
  </xdr:twoCellAnchor>
  <xdr:twoCellAnchor>
    <xdr:from>
      <xdr:col>14</xdr:col>
      <xdr:colOff>447675</xdr:colOff>
      <xdr:row>52</xdr:row>
      <xdr:rowOff>0</xdr:rowOff>
    </xdr:from>
    <xdr:to>
      <xdr:col>16</xdr:col>
      <xdr:colOff>19050</xdr:colOff>
      <xdr:row>52</xdr:row>
      <xdr:rowOff>9525</xdr:rowOff>
    </xdr:to>
    <xdr:cxnSp macro="">
      <xdr:nvCxnSpPr>
        <xdr:cNvPr id="7397" name="Прямая соединительная линия 28"/>
        <xdr:cNvCxnSpPr>
          <a:cxnSpLocks noChangeShapeType="1"/>
        </xdr:cNvCxnSpPr>
      </xdr:nvCxnSpPr>
      <xdr:spPr bwMode="auto">
        <a:xfrm>
          <a:off x="8982075" y="9982200"/>
          <a:ext cx="790575" cy="9525"/>
        </a:xfrm>
        <a:prstGeom prst="line">
          <a:avLst/>
        </a:prstGeom>
        <a:noFill/>
        <a:ln w="9525" algn="ctr">
          <a:solidFill>
            <a:srgbClr val="400000"/>
          </a:solidFill>
          <a:round/>
          <a:headEnd/>
          <a:tailEnd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122"/>
  <sheetViews>
    <sheetView topLeftCell="A58" zoomScaleSheetLayoutView="100" workbookViewId="0">
      <selection activeCell="T105" sqref="T105:V105"/>
    </sheetView>
  </sheetViews>
  <sheetFormatPr defaultColWidth="9.140625" defaultRowHeight="12.75"/>
  <cols>
    <col min="1" max="1" width="5" style="6" customWidth="1"/>
    <col min="2" max="3" width="6.7109375" style="6" customWidth="1"/>
    <col min="4" max="4" width="4.7109375" style="6" customWidth="1"/>
    <col min="5" max="5" width="6.28515625" style="6" customWidth="1"/>
    <col min="6" max="6" width="4.7109375" style="6" customWidth="1"/>
    <col min="7" max="7" width="5.85546875" style="6" customWidth="1"/>
    <col min="8" max="8" width="6.28515625" style="6" customWidth="1"/>
    <col min="9" max="11" width="4.7109375" style="6" customWidth="1"/>
    <col min="12" max="12" width="5.7109375" style="6" customWidth="1"/>
    <col min="13" max="13" width="5.85546875" style="6" customWidth="1"/>
    <col min="14" max="14" width="5.42578125" style="6" customWidth="1"/>
    <col min="15" max="15" width="4.7109375" style="6" customWidth="1"/>
    <col min="16" max="16" width="20" style="6" customWidth="1"/>
    <col min="17" max="18" width="4.7109375" style="6" customWidth="1"/>
    <col min="19" max="19" width="5.42578125" style="6" customWidth="1"/>
    <col min="20" max="22" width="4.7109375" style="6" customWidth="1"/>
    <col min="23" max="23" width="4" style="6" customWidth="1"/>
    <col min="24" max="24" width="4.5703125" style="6" customWidth="1"/>
    <col min="25" max="25" width="5.5703125" style="6" customWidth="1"/>
    <col min="26" max="27" width="4.28515625" style="6" customWidth="1"/>
    <col min="28" max="28" width="3.5703125" style="6" customWidth="1"/>
    <col min="29" max="29" width="2.42578125" style="6" customWidth="1"/>
    <col min="30" max="30" width="2.42578125" style="6" hidden="1" customWidth="1"/>
    <col min="31" max="31" width="0.42578125" style="6" hidden="1" customWidth="1"/>
    <col min="32" max="33" width="9.140625" style="6" hidden="1" customWidth="1"/>
    <col min="34" max="34" width="9" style="6" hidden="1" customWidth="1"/>
    <col min="35" max="35" width="9.140625" style="6" hidden="1" customWidth="1"/>
    <col min="36" max="36" width="0.140625" style="6" customWidth="1"/>
    <col min="37" max="40" width="9.140625" style="6" hidden="1" customWidth="1"/>
    <col min="41" max="16384" width="9.140625" style="6"/>
  </cols>
  <sheetData>
    <row r="1" spans="1:36" ht="81" customHeight="1">
      <c r="A1" s="4"/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56" t="s">
        <v>123</v>
      </c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7"/>
    </row>
    <row r="2" spans="1:36" ht="13.5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3"/>
      <c r="R2" s="9"/>
      <c r="S2" s="7"/>
      <c r="T2" s="7"/>
      <c r="U2" s="7"/>
      <c r="V2" s="7"/>
      <c r="X2" s="7"/>
      <c r="Y2" s="7"/>
      <c r="Z2" s="34"/>
      <c r="AA2" s="7"/>
      <c r="AB2" s="7"/>
      <c r="AC2" s="7"/>
    </row>
    <row r="3" spans="1:36" ht="15.75">
      <c r="A3" s="9"/>
      <c r="B3" s="9"/>
      <c r="C3" s="9"/>
      <c r="D3" s="9"/>
      <c r="E3" s="157" t="s">
        <v>17</v>
      </c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7"/>
      <c r="Z3" s="7"/>
      <c r="AA3" s="7"/>
      <c r="AB3" s="7"/>
      <c r="AC3" s="7"/>
    </row>
    <row r="4" spans="1:36" ht="31.5" customHeight="1">
      <c r="A4" s="9"/>
      <c r="B4" s="9"/>
      <c r="C4" s="183" t="s">
        <v>110</v>
      </c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7"/>
      <c r="AB4" s="7"/>
      <c r="AC4" s="7"/>
    </row>
    <row r="5" spans="1:36" ht="10.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8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</row>
    <row r="6" spans="1:36" ht="30.75" customHeight="1">
      <c r="A6" s="9"/>
      <c r="B6" s="9"/>
      <c r="C6" s="159" t="s">
        <v>138</v>
      </c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  <c r="Z6" s="159"/>
      <c r="AA6" s="35"/>
      <c r="AB6" s="7"/>
      <c r="AC6" s="7"/>
    </row>
    <row r="7" spans="1:36" ht="13.5" customHeight="1">
      <c r="A7" s="10"/>
      <c r="B7" s="10"/>
      <c r="C7" s="102" t="s">
        <v>9</v>
      </c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1"/>
      <c r="AB7" s="7"/>
      <c r="AC7" s="7"/>
    </row>
    <row r="8" spans="1:36" ht="30" customHeight="1">
      <c r="A8" s="9"/>
      <c r="B8" s="9"/>
      <c r="C8" s="158" t="s">
        <v>139</v>
      </c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35"/>
      <c r="AB8" s="7"/>
      <c r="AC8" s="7"/>
    </row>
    <row r="9" spans="1:36" ht="13.5" customHeight="1">
      <c r="A9" s="10"/>
      <c r="B9" s="10"/>
      <c r="C9" s="160" t="s">
        <v>93</v>
      </c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1"/>
      <c r="AB9" s="7"/>
      <c r="AC9" s="7"/>
    </row>
    <row r="10" spans="1:36" ht="33.75" customHeight="1">
      <c r="A10" s="9"/>
      <c r="B10" s="9"/>
      <c r="C10" s="158" t="s">
        <v>140</v>
      </c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58"/>
      <c r="T10" s="158"/>
      <c r="U10" s="158"/>
      <c r="V10" s="158"/>
      <c r="W10" s="158"/>
      <c r="X10" s="158"/>
      <c r="Y10" s="158"/>
      <c r="Z10" s="158"/>
      <c r="AA10" s="35"/>
      <c r="AB10" s="7"/>
      <c r="AC10" s="7"/>
    </row>
    <row r="11" spans="1:36" ht="13.5" customHeight="1">
      <c r="A11" s="10"/>
      <c r="B11" s="10"/>
      <c r="C11" s="160" t="s">
        <v>96</v>
      </c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1"/>
      <c r="AB11" s="7"/>
      <c r="AC11" s="7"/>
    </row>
    <row r="12" spans="1:36" s="3" customFormat="1" ht="36.75" customHeight="1">
      <c r="A12" s="10"/>
      <c r="B12" s="10"/>
      <c r="C12" s="158" t="s">
        <v>142</v>
      </c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71"/>
      <c r="AB12" s="11"/>
      <c r="AC12" s="11"/>
    </row>
    <row r="13" spans="1:36" ht="13.5" customHeight="1">
      <c r="A13" s="10"/>
      <c r="B13" s="10"/>
      <c r="C13" s="102" t="s">
        <v>125</v>
      </c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1"/>
      <c r="AB13" s="7"/>
      <c r="AC13" s="7"/>
    </row>
    <row r="14" spans="1:36" ht="6" customHeight="1">
      <c r="A14" s="10"/>
      <c r="B14" s="10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1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11"/>
      <c r="AB14" s="7"/>
      <c r="AC14" s="7"/>
    </row>
    <row r="15" spans="1:36" s="3" customFormat="1" ht="15.75">
      <c r="A15" s="173" t="s">
        <v>10</v>
      </c>
      <c r="B15" s="173"/>
      <c r="C15" s="17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</row>
    <row r="16" spans="1:36" ht="66" customHeight="1">
      <c r="A16" s="130" t="s">
        <v>18</v>
      </c>
      <c r="B16" s="130"/>
      <c r="C16" s="130"/>
      <c r="D16" s="171" t="s">
        <v>19</v>
      </c>
      <c r="E16" s="171"/>
      <c r="F16" s="171"/>
      <c r="G16" s="171"/>
      <c r="H16" s="171"/>
      <c r="I16" s="171"/>
      <c r="J16" s="171"/>
      <c r="K16" s="171"/>
      <c r="L16" s="171"/>
      <c r="M16" s="171"/>
      <c r="N16" s="130" t="s">
        <v>20</v>
      </c>
      <c r="O16" s="130"/>
      <c r="P16" s="130"/>
      <c r="Q16" s="130" t="s">
        <v>111</v>
      </c>
      <c r="R16" s="130"/>
      <c r="S16" s="130"/>
      <c r="T16" s="130" t="s">
        <v>21</v>
      </c>
      <c r="U16" s="130"/>
      <c r="V16" s="130"/>
      <c r="W16" s="130"/>
      <c r="X16" s="130"/>
      <c r="Y16" s="130" t="s">
        <v>112</v>
      </c>
      <c r="Z16" s="130"/>
      <c r="AA16" s="130"/>
      <c r="AB16" s="130"/>
      <c r="AC16" s="130"/>
      <c r="AD16" s="37"/>
      <c r="AE16" s="37"/>
      <c r="AF16" s="37"/>
      <c r="AG16" s="37"/>
      <c r="AH16" s="37"/>
      <c r="AI16" s="37"/>
      <c r="AJ16" s="37"/>
    </row>
    <row r="17" spans="1:36" s="43" customFormat="1" ht="12">
      <c r="A17" s="154">
        <v>1</v>
      </c>
      <c r="B17" s="154"/>
      <c r="C17" s="154"/>
      <c r="D17" s="172">
        <v>2</v>
      </c>
      <c r="E17" s="172"/>
      <c r="F17" s="172"/>
      <c r="G17" s="172"/>
      <c r="H17" s="172"/>
      <c r="I17" s="172"/>
      <c r="J17" s="172"/>
      <c r="K17" s="172"/>
      <c r="L17" s="172"/>
      <c r="M17" s="172"/>
      <c r="N17" s="154">
        <v>3</v>
      </c>
      <c r="O17" s="154"/>
      <c r="P17" s="154"/>
      <c r="Q17" s="154">
        <v>4</v>
      </c>
      <c r="R17" s="154"/>
      <c r="S17" s="154"/>
      <c r="T17" s="154">
        <v>5</v>
      </c>
      <c r="U17" s="154"/>
      <c r="V17" s="154"/>
      <c r="W17" s="154"/>
      <c r="X17" s="154"/>
      <c r="Y17" s="154">
        <v>6</v>
      </c>
      <c r="Z17" s="154"/>
      <c r="AA17" s="154"/>
      <c r="AB17" s="154"/>
      <c r="AC17" s="154"/>
      <c r="AD17" s="42"/>
      <c r="AE17" s="42"/>
      <c r="AF17" s="42"/>
      <c r="AG17" s="42"/>
      <c r="AH17" s="42"/>
      <c r="AI17" s="42"/>
      <c r="AJ17" s="42"/>
    </row>
    <row r="18" spans="1:36" s="3" customFormat="1" ht="53.25" customHeight="1">
      <c r="A18" s="174">
        <v>42195</v>
      </c>
      <c r="B18" s="174"/>
      <c r="C18" s="174"/>
      <c r="D18" s="135" t="s">
        <v>143</v>
      </c>
      <c r="E18" s="135"/>
      <c r="F18" s="135"/>
      <c r="G18" s="135"/>
      <c r="H18" s="135"/>
      <c r="I18" s="135"/>
      <c r="J18" s="135"/>
      <c r="K18" s="135"/>
      <c r="L18" s="135"/>
      <c r="M18" s="135"/>
      <c r="N18" s="142">
        <v>40</v>
      </c>
      <c r="O18" s="142"/>
      <c r="P18" s="142"/>
      <c r="Q18" s="127">
        <v>375000</v>
      </c>
      <c r="R18" s="127"/>
      <c r="S18" s="127"/>
      <c r="T18" s="135">
        <v>444</v>
      </c>
      <c r="U18" s="135"/>
      <c r="V18" s="135"/>
      <c r="W18" s="135"/>
      <c r="X18" s="135"/>
      <c r="Y18" s="127">
        <v>0</v>
      </c>
      <c r="Z18" s="127"/>
      <c r="AA18" s="127"/>
      <c r="AB18" s="127"/>
      <c r="AC18" s="127"/>
      <c r="AD18" s="44"/>
      <c r="AE18" s="44"/>
      <c r="AF18" s="44"/>
      <c r="AG18" s="44"/>
      <c r="AH18" s="44"/>
      <c r="AI18" s="44"/>
      <c r="AJ18" s="44"/>
    </row>
    <row r="19" spans="1:36" s="3" customFormat="1" ht="47.25" customHeight="1">
      <c r="A19" s="139">
        <v>42219</v>
      </c>
      <c r="B19" s="140"/>
      <c r="C19" s="141"/>
      <c r="D19" s="135" t="s">
        <v>143</v>
      </c>
      <c r="E19" s="135"/>
      <c r="F19" s="135"/>
      <c r="G19" s="135"/>
      <c r="H19" s="135"/>
      <c r="I19" s="135"/>
      <c r="J19" s="135"/>
      <c r="K19" s="135"/>
      <c r="L19" s="135"/>
      <c r="M19" s="135"/>
      <c r="N19" s="142">
        <v>40</v>
      </c>
      <c r="O19" s="142"/>
      <c r="P19" s="142"/>
      <c r="Q19" s="127">
        <v>500000</v>
      </c>
      <c r="R19" s="127"/>
      <c r="S19" s="127"/>
      <c r="T19" s="135">
        <v>501</v>
      </c>
      <c r="U19" s="135"/>
      <c r="V19" s="135"/>
      <c r="W19" s="135"/>
      <c r="X19" s="135"/>
      <c r="Y19" s="127">
        <v>0</v>
      </c>
      <c r="Z19" s="127"/>
      <c r="AA19" s="127"/>
      <c r="AB19" s="127"/>
      <c r="AC19" s="127"/>
      <c r="AD19" s="44"/>
      <c r="AE19" s="44"/>
      <c r="AF19" s="44"/>
      <c r="AG19" s="44"/>
      <c r="AH19" s="44"/>
      <c r="AI19" s="44"/>
      <c r="AJ19" s="44"/>
    </row>
    <row r="20" spans="1:36" s="3" customFormat="1" ht="57.75" customHeight="1">
      <c r="A20" s="139">
        <v>42235</v>
      </c>
      <c r="B20" s="140"/>
      <c r="C20" s="141"/>
      <c r="D20" s="135" t="s">
        <v>143</v>
      </c>
      <c r="E20" s="135"/>
      <c r="F20" s="135"/>
      <c r="G20" s="135"/>
      <c r="H20" s="135"/>
      <c r="I20" s="135"/>
      <c r="J20" s="135"/>
      <c r="K20" s="135"/>
      <c r="L20" s="135"/>
      <c r="M20" s="135"/>
      <c r="N20" s="142">
        <v>40</v>
      </c>
      <c r="O20" s="142"/>
      <c r="P20" s="142"/>
      <c r="Q20" s="127">
        <v>275000</v>
      </c>
      <c r="R20" s="127"/>
      <c r="S20" s="127"/>
      <c r="T20" s="135">
        <v>537</v>
      </c>
      <c r="U20" s="135"/>
      <c r="V20" s="135"/>
      <c r="W20" s="135"/>
      <c r="X20" s="135"/>
      <c r="Y20" s="127">
        <v>0</v>
      </c>
      <c r="Z20" s="127"/>
      <c r="AA20" s="127"/>
      <c r="AB20" s="127"/>
      <c r="AC20" s="127"/>
      <c r="AD20" s="44"/>
      <c r="AE20" s="44"/>
      <c r="AF20" s="44"/>
      <c r="AG20" s="44"/>
      <c r="AH20" s="44"/>
      <c r="AI20" s="44"/>
      <c r="AJ20" s="44"/>
    </row>
    <row r="21" spans="1:36" s="3" customFormat="1" ht="130.5" customHeight="1">
      <c r="A21" s="139">
        <v>42254</v>
      </c>
      <c r="B21" s="140"/>
      <c r="C21" s="141"/>
      <c r="D21" s="135" t="s">
        <v>144</v>
      </c>
      <c r="E21" s="135"/>
      <c r="F21" s="135"/>
      <c r="G21" s="135"/>
      <c r="H21" s="135"/>
      <c r="I21" s="135"/>
      <c r="J21" s="135"/>
      <c r="K21" s="135"/>
      <c r="L21" s="135"/>
      <c r="M21" s="135"/>
      <c r="N21" s="142">
        <v>30</v>
      </c>
      <c r="O21" s="142"/>
      <c r="P21" s="142"/>
      <c r="Q21" s="127">
        <v>12000</v>
      </c>
      <c r="R21" s="127"/>
      <c r="S21" s="127"/>
      <c r="T21" s="135" t="s">
        <v>187</v>
      </c>
      <c r="U21" s="135"/>
      <c r="V21" s="135"/>
      <c r="W21" s="135"/>
      <c r="X21" s="135"/>
      <c r="Y21" s="127">
        <v>0</v>
      </c>
      <c r="Z21" s="127"/>
      <c r="AA21" s="127"/>
      <c r="AB21" s="127"/>
      <c r="AC21" s="127"/>
      <c r="AD21" s="44"/>
      <c r="AE21" s="44"/>
      <c r="AF21" s="44"/>
      <c r="AG21" s="44"/>
      <c r="AH21" s="44"/>
      <c r="AI21" s="44"/>
      <c r="AJ21" s="44"/>
    </row>
    <row r="22" spans="1:36" s="3" customFormat="1" ht="51" customHeight="1">
      <c r="A22" s="139">
        <v>42256</v>
      </c>
      <c r="B22" s="140"/>
      <c r="C22" s="141"/>
      <c r="D22" s="135" t="s">
        <v>143</v>
      </c>
      <c r="E22" s="135"/>
      <c r="F22" s="135"/>
      <c r="G22" s="135"/>
      <c r="H22" s="135"/>
      <c r="I22" s="135"/>
      <c r="J22" s="135"/>
      <c r="K22" s="135"/>
      <c r="L22" s="135"/>
      <c r="M22" s="135"/>
      <c r="N22" s="142">
        <v>40</v>
      </c>
      <c r="O22" s="142"/>
      <c r="P22" s="142"/>
      <c r="Q22" s="127">
        <v>75000</v>
      </c>
      <c r="R22" s="127"/>
      <c r="S22" s="127"/>
      <c r="T22" s="135"/>
      <c r="U22" s="135"/>
      <c r="V22" s="135"/>
      <c r="W22" s="135"/>
      <c r="X22" s="135"/>
      <c r="Y22" s="127">
        <v>0</v>
      </c>
      <c r="Z22" s="127"/>
      <c r="AA22" s="127"/>
      <c r="AB22" s="127"/>
      <c r="AC22" s="127"/>
      <c r="AD22" s="44"/>
      <c r="AE22" s="44"/>
      <c r="AF22" s="44"/>
      <c r="AG22" s="44"/>
      <c r="AH22" s="44"/>
      <c r="AI22" s="44"/>
      <c r="AJ22" s="44"/>
    </row>
    <row r="23" spans="1:36" s="3" customFormat="1" ht="15.75" hidden="1">
      <c r="A23" s="133"/>
      <c r="B23" s="133"/>
      <c r="C23" s="133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42"/>
      <c r="O23" s="142"/>
      <c r="P23" s="142"/>
      <c r="Q23" s="127"/>
      <c r="R23" s="127"/>
      <c r="S23" s="127"/>
      <c r="T23" s="135"/>
      <c r="U23" s="135"/>
      <c r="V23" s="135"/>
      <c r="W23" s="135"/>
      <c r="X23" s="135"/>
      <c r="Y23" s="127"/>
      <c r="Z23" s="127"/>
      <c r="AA23" s="127"/>
      <c r="AB23" s="127"/>
      <c r="AC23" s="127"/>
      <c r="AD23" s="44"/>
      <c r="AE23" s="44"/>
      <c r="AF23" s="44"/>
      <c r="AG23" s="44"/>
      <c r="AH23" s="44"/>
      <c r="AI23" s="44"/>
      <c r="AJ23" s="44"/>
    </row>
    <row r="24" spans="1:36" s="3" customFormat="1" ht="15.75" hidden="1">
      <c r="A24" s="91"/>
      <c r="B24" s="92"/>
      <c r="C24" s="93"/>
      <c r="D24" s="94"/>
      <c r="E24" s="95"/>
      <c r="F24" s="95"/>
      <c r="G24" s="95"/>
      <c r="H24" s="95"/>
      <c r="I24" s="95"/>
      <c r="J24" s="95"/>
      <c r="K24" s="95"/>
      <c r="L24" s="95"/>
      <c r="M24" s="96"/>
      <c r="N24" s="94"/>
      <c r="O24" s="95"/>
      <c r="P24" s="96"/>
      <c r="Q24" s="97"/>
      <c r="R24" s="98"/>
      <c r="S24" s="99"/>
      <c r="T24" s="94"/>
      <c r="U24" s="95"/>
      <c r="V24" s="95"/>
      <c r="W24" s="95"/>
      <c r="X24" s="96"/>
      <c r="Y24" s="97"/>
      <c r="Z24" s="98"/>
      <c r="AA24" s="98"/>
      <c r="AB24" s="98"/>
      <c r="AC24" s="99"/>
      <c r="AD24" s="44"/>
      <c r="AE24" s="44"/>
      <c r="AF24" s="44"/>
      <c r="AG24" s="44"/>
      <c r="AH24" s="44"/>
      <c r="AI24" s="44"/>
      <c r="AJ24" s="44"/>
    </row>
    <row r="25" spans="1:36" s="3" customFormat="1" ht="15.75" hidden="1">
      <c r="A25" s="91"/>
      <c r="B25" s="92"/>
      <c r="C25" s="93"/>
      <c r="D25" s="94"/>
      <c r="E25" s="95"/>
      <c r="F25" s="95"/>
      <c r="G25" s="95"/>
      <c r="H25" s="95"/>
      <c r="I25" s="95"/>
      <c r="J25" s="95"/>
      <c r="K25" s="95"/>
      <c r="L25" s="95"/>
      <c r="M25" s="96"/>
      <c r="N25" s="94"/>
      <c r="O25" s="95"/>
      <c r="P25" s="96"/>
      <c r="Q25" s="97"/>
      <c r="R25" s="98"/>
      <c r="S25" s="99"/>
      <c r="T25" s="94"/>
      <c r="U25" s="95"/>
      <c r="V25" s="95"/>
      <c r="W25" s="95"/>
      <c r="X25" s="96"/>
      <c r="Y25" s="97"/>
      <c r="Z25" s="98"/>
      <c r="AA25" s="98"/>
      <c r="AB25" s="98"/>
      <c r="AC25" s="99"/>
      <c r="AD25" s="44"/>
      <c r="AE25" s="44"/>
      <c r="AF25" s="44"/>
      <c r="AG25" s="44"/>
      <c r="AH25" s="44"/>
      <c r="AI25" s="44"/>
      <c r="AJ25" s="44"/>
    </row>
    <row r="26" spans="1:36" s="3" customFormat="1" ht="15.75" hidden="1">
      <c r="A26" s="91"/>
      <c r="B26" s="92"/>
      <c r="C26" s="93"/>
      <c r="D26" s="94"/>
      <c r="E26" s="95"/>
      <c r="F26" s="95"/>
      <c r="G26" s="95"/>
      <c r="H26" s="95"/>
      <c r="I26" s="95"/>
      <c r="J26" s="95"/>
      <c r="K26" s="95"/>
      <c r="L26" s="95"/>
      <c r="M26" s="96"/>
      <c r="N26" s="94"/>
      <c r="O26" s="95"/>
      <c r="P26" s="96"/>
      <c r="Q26" s="97"/>
      <c r="R26" s="98"/>
      <c r="S26" s="99"/>
      <c r="T26" s="94"/>
      <c r="U26" s="95"/>
      <c r="V26" s="95"/>
      <c r="W26" s="95"/>
      <c r="X26" s="96"/>
      <c r="Y26" s="97"/>
      <c r="Z26" s="98"/>
      <c r="AA26" s="98"/>
      <c r="AB26" s="98"/>
      <c r="AC26" s="99"/>
      <c r="AD26" s="44"/>
      <c r="AE26" s="44"/>
      <c r="AF26" s="44"/>
      <c r="AG26" s="44"/>
      <c r="AH26" s="44"/>
      <c r="AI26" s="44"/>
      <c r="AJ26" s="44"/>
    </row>
    <row r="27" spans="1:36" s="3" customFormat="1" ht="15.75" hidden="1">
      <c r="A27" s="91"/>
      <c r="B27" s="92"/>
      <c r="C27" s="93"/>
      <c r="D27" s="94"/>
      <c r="E27" s="95"/>
      <c r="F27" s="95"/>
      <c r="G27" s="95"/>
      <c r="H27" s="95"/>
      <c r="I27" s="95"/>
      <c r="J27" s="95"/>
      <c r="K27" s="95"/>
      <c r="L27" s="95"/>
      <c r="M27" s="96"/>
      <c r="N27" s="94"/>
      <c r="O27" s="95"/>
      <c r="P27" s="96"/>
      <c r="Q27" s="97"/>
      <c r="R27" s="98"/>
      <c r="S27" s="99"/>
      <c r="T27" s="94"/>
      <c r="U27" s="95"/>
      <c r="V27" s="95"/>
      <c r="W27" s="95"/>
      <c r="X27" s="96"/>
      <c r="Y27" s="97"/>
      <c r="Z27" s="98"/>
      <c r="AA27" s="98"/>
      <c r="AB27" s="98"/>
      <c r="AC27" s="99"/>
      <c r="AD27" s="44"/>
      <c r="AE27" s="44"/>
      <c r="AF27" s="44"/>
      <c r="AG27" s="44"/>
      <c r="AH27" s="44"/>
      <c r="AI27" s="44"/>
      <c r="AJ27" s="44"/>
    </row>
    <row r="28" spans="1:36" s="3" customFormat="1" ht="15.75" hidden="1">
      <c r="A28" s="91"/>
      <c r="B28" s="92"/>
      <c r="C28" s="93"/>
      <c r="D28" s="94"/>
      <c r="E28" s="95"/>
      <c r="F28" s="95"/>
      <c r="G28" s="95"/>
      <c r="H28" s="95"/>
      <c r="I28" s="95"/>
      <c r="J28" s="95"/>
      <c r="K28" s="95"/>
      <c r="L28" s="95"/>
      <c r="M28" s="96"/>
      <c r="N28" s="94"/>
      <c r="O28" s="95"/>
      <c r="P28" s="96"/>
      <c r="Q28" s="97"/>
      <c r="R28" s="98"/>
      <c r="S28" s="99"/>
      <c r="T28" s="94"/>
      <c r="U28" s="95"/>
      <c r="V28" s="95"/>
      <c r="W28" s="95"/>
      <c r="X28" s="96"/>
      <c r="Y28" s="97"/>
      <c r="Z28" s="98"/>
      <c r="AA28" s="98"/>
      <c r="AB28" s="98"/>
      <c r="AC28" s="99"/>
      <c r="AD28" s="44"/>
      <c r="AE28" s="44"/>
      <c r="AF28" s="44"/>
      <c r="AG28" s="44"/>
      <c r="AH28" s="44"/>
      <c r="AI28" s="44"/>
      <c r="AJ28" s="44"/>
    </row>
    <row r="29" spans="1:36" s="3" customFormat="1" ht="15.75" hidden="1">
      <c r="A29" s="91"/>
      <c r="B29" s="92"/>
      <c r="C29" s="93"/>
      <c r="D29" s="94"/>
      <c r="E29" s="95"/>
      <c r="F29" s="95"/>
      <c r="G29" s="95"/>
      <c r="H29" s="95"/>
      <c r="I29" s="95"/>
      <c r="J29" s="95"/>
      <c r="K29" s="95"/>
      <c r="L29" s="95"/>
      <c r="M29" s="96"/>
      <c r="N29" s="94"/>
      <c r="O29" s="95"/>
      <c r="P29" s="96"/>
      <c r="Q29" s="97"/>
      <c r="R29" s="98"/>
      <c r="S29" s="99"/>
      <c r="T29" s="94"/>
      <c r="U29" s="95"/>
      <c r="V29" s="95"/>
      <c r="W29" s="95"/>
      <c r="X29" s="96"/>
      <c r="Y29" s="97"/>
      <c r="Z29" s="98"/>
      <c r="AA29" s="98"/>
      <c r="AB29" s="98"/>
      <c r="AC29" s="99"/>
      <c r="AD29" s="44"/>
      <c r="AE29" s="44"/>
      <c r="AF29" s="44"/>
      <c r="AG29" s="44"/>
      <c r="AH29" s="44"/>
      <c r="AI29" s="44"/>
      <c r="AJ29" s="44"/>
    </row>
    <row r="30" spans="1:36" s="3" customFormat="1" ht="15.75" hidden="1">
      <c r="A30" s="91"/>
      <c r="B30" s="92"/>
      <c r="C30" s="93"/>
      <c r="D30" s="94"/>
      <c r="E30" s="95"/>
      <c r="F30" s="95"/>
      <c r="G30" s="95"/>
      <c r="H30" s="95"/>
      <c r="I30" s="95"/>
      <c r="J30" s="95"/>
      <c r="K30" s="95"/>
      <c r="L30" s="95"/>
      <c r="M30" s="96"/>
      <c r="N30" s="94"/>
      <c r="O30" s="95"/>
      <c r="P30" s="96"/>
      <c r="Q30" s="97"/>
      <c r="R30" s="98"/>
      <c r="S30" s="99"/>
      <c r="T30" s="94"/>
      <c r="U30" s="95"/>
      <c r="V30" s="95"/>
      <c r="W30" s="95"/>
      <c r="X30" s="96"/>
      <c r="Y30" s="97"/>
      <c r="Z30" s="98"/>
      <c r="AA30" s="98"/>
      <c r="AB30" s="98"/>
      <c r="AC30" s="99"/>
      <c r="AD30" s="44"/>
      <c r="AE30" s="44"/>
      <c r="AF30" s="44"/>
      <c r="AG30" s="44"/>
      <c r="AH30" s="44"/>
      <c r="AI30" s="44"/>
      <c r="AJ30" s="44"/>
    </row>
    <row r="31" spans="1:36" s="3" customFormat="1" ht="15.75" hidden="1">
      <c r="A31" s="91"/>
      <c r="B31" s="92"/>
      <c r="C31" s="93"/>
      <c r="D31" s="94"/>
      <c r="E31" s="95"/>
      <c r="F31" s="95"/>
      <c r="G31" s="95"/>
      <c r="H31" s="95"/>
      <c r="I31" s="95"/>
      <c r="J31" s="95"/>
      <c r="K31" s="95"/>
      <c r="L31" s="95"/>
      <c r="M31" s="96"/>
      <c r="N31" s="94"/>
      <c r="O31" s="95"/>
      <c r="P31" s="96"/>
      <c r="Q31" s="97"/>
      <c r="R31" s="98"/>
      <c r="S31" s="99"/>
      <c r="T31" s="94"/>
      <c r="U31" s="95"/>
      <c r="V31" s="95"/>
      <c r="W31" s="95"/>
      <c r="X31" s="96"/>
      <c r="Y31" s="97"/>
      <c r="Z31" s="98"/>
      <c r="AA31" s="98"/>
      <c r="AB31" s="98"/>
      <c r="AC31" s="99"/>
      <c r="AD31" s="44"/>
      <c r="AE31" s="44"/>
      <c r="AF31" s="44"/>
      <c r="AG31" s="44"/>
      <c r="AH31" s="44"/>
      <c r="AI31" s="44"/>
      <c r="AJ31" s="44"/>
    </row>
    <row r="32" spans="1:36" s="3" customFormat="1" ht="15.75" hidden="1">
      <c r="A32" s="91"/>
      <c r="B32" s="92"/>
      <c r="C32" s="93"/>
      <c r="D32" s="94"/>
      <c r="E32" s="95"/>
      <c r="F32" s="95"/>
      <c r="G32" s="95"/>
      <c r="H32" s="95"/>
      <c r="I32" s="95"/>
      <c r="J32" s="95"/>
      <c r="K32" s="95"/>
      <c r="L32" s="95"/>
      <c r="M32" s="96"/>
      <c r="N32" s="94"/>
      <c r="O32" s="95"/>
      <c r="P32" s="96"/>
      <c r="Q32" s="97"/>
      <c r="R32" s="98"/>
      <c r="S32" s="99"/>
      <c r="T32" s="94"/>
      <c r="U32" s="95"/>
      <c r="V32" s="95"/>
      <c r="W32" s="95"/>
      <c r="X32" s="96"/>
      <c r="Y32" s="97"/>
      <c r="Z32" s="98"/>
      <c r="AA32" s="98"/>
      <c r="AB32" s="98"/>
      <c r="AC32" s="99"/>
      <c r="AD32" s="44"/>
      <c r="AE32" s="44"/>
      <c r="AF32" s="44"/>
      <c r="AG32" s="44"/>
      <c r="AH32" s="44"/>
      <c r="AI32" s="44"/>
      <c r="AJ32" s="44"/>
    </row>
    <row r="33" spans="1:36" s="3" customFormat="1" ht="15.75" hidden="1">
      <c r="A33" s="91"/>
      <c r="B33" s="92"/>
      <c r="C33" s="93"/>
      <c r="D33" s="94"/>
      <c r="E33" s="95"/>
      <c r="F33" s="95"/>
      <c r="G33" s="95"/>
      <c r="H33" s="95"/>
      <c r="I33" s="95"/>
      <c r="J33" s="95"/>
      <c r="K33" s="95"/>
      <c r="L33" s="95"/>
      <c r="M33" s="96"/>
      <c r="N33" s="94"/>
      <c r="O33" s="95"/>
      <c r="P33" s="96"/>
      <c r="Q33" s="97"/>
      <c r="R33" s="98"/>
      <c r="S33" s="99"/>
      <c r="T33" s="94"/>
      <c r="U33" s="95"/>
      <c r="V33" s="95"/>
      <c r="W33" s="95"/>
      <c r="X33" s="96"/>
      <c r="Y33" s="97"/>
      <c r="Z33" s="98"/>
      <c r="AA33" s="98"/>
      <c r="AB33" s="98"/>
      <c r="AC33" s="99"/>
      <c r="AD33" s="44"/>
      <c r="AE33" s="44"/>
      <c r="AF33" s="44"/>
      <c r="AG33" s="44"/>
      <c r="AH33" s="44"/>
      <c r="AI33" s="44"/>
      <c r="AJ33" s="44"/>
    </row>
    <row r="34" spans="1:36" s="3" customFormat="1" ht="15.75" hidden="1">
      <c r="A34" s="91"/>
      <c r="B34" s="92"/>
      <c r="C34" s="93"/>
      <c r="D34" s="94"/>
      <c r="E34" s="95"/>
      <c r="F34" s="95"/>
      <c r="G34" s="95"/>
      <c r="H34" s="95"/>
      <c r="I34" s="95"/>
      <c r="J34" s="95"/>
      <c r="K34" s="95"/>
      <c r="L34" s="95"/>
      <c r="M34" s="96"/>
      <c r="N34" s="94"/>
      <c r="O34" s="95"/>
      <c r="P34" s="96"/>
      <c r="Q34" s="97"/>
      <c r="R34" s="98"/>
      <c r="S34" s="99"/>
      <c r="T34" s="94"/>
      <c r="U34" s="95"/>
      <c r="V34" s="95"/>
      <c r="W34" s="95"/>
      <c r="X34" s="96"/>
      <c r="Y34" s="97"/>
      <c r="Z34" s="98"/>
      <c r="AA34" s="98"/>
      <c r="AB34" s="98"/>
      <c r="AC34" s="99"/>
      <c r="AD34" s="44"/>
      <c r="AE34" s="44"/>
      <c r="AF34" s="44"/>
      <c r="AG34" s="44"/>
      <c r="AH34" s="44"/>
      <c r="AI34" s="44"/>
      <c r="AJ34" s="44"/>
    </row>
    <row r="35" spans="1:36" s="3" customFormat="1" ht="15.75" hidden="1">
      <c r="A35" s="91"/>
      <c r="B35" s="92"/>
      <c r="C35" s="93"/>
      <c r="D35" s="94"/>
      <c r="E35" s="95"/>
      <c r="F35" s="95"/>
      <c r="G35" s="95"/>
      <c r="H35" s="95"/>
      <c r="I35" s="95"/>
      <c r="J35" s="95"/>
      <c r="K35" s="95"/>
      <c r="L35" s="95"/>
      <c r="M35" s="96"/>
      <c r="N35" s="94"/>
      <c r="O35" s="95"/>
      <c r="P35" s="96"/>
      <c r="Q35" s="97"/>
      <c r="R35" s="98"/>
      <c r="S35" s="99"/>
      <c r="T35" s="94"/>
      <c r="U35" s="95"/>
      <c r="V35" s="95"/>
      <c r="W35" s="95"/>
      <c r="X35" s="96"/>
      <c r="Y35" s="97"/>
      <c r="Z35" s="98"/>
      <c r="AA35" s="98"/>
      <c r="AB35" s="98"/>
      <c r="AC35" s="99"/>
      <c r="AD35" s="44"/>
      <c r="AE35" s="44"/>
      <c r="AF35" s="44"/>
      <c r="AG35" s="44"/>
      <c r="AH35" s="44"/>
      <c r="AI35" s="44"/>
      <c r="AJ35" s="44"/>
    </row>
    <row r="36" spans="1:36" s="3" customFormat="1" ht="15.75" hidden="1">
      <c r="A36" s="91"/>
      <c r="B36" s="92"/>
      <c r="C36" s="93"/>
      <c r="D36" s="94"/>
      <c r="E36" s="95"/>
      <c r="F36" s="95"/>
      <c r="G36" s="95"/>
      <c r="H36" s="95"/>
      <c r="I36" s="95"/>
      <c r="J36" s="95"/>
      <c r="K36" s="95"/>
      <c r="L36" s="95"/>
      <c r="M36" s="96"/>
      <c r="N36" s="94"/>
      <c r="O36" s="95"/>
      <c r="P36" s="96"/>
      <c r="Q36" s="97"/>
      <c r="R36" s="98"/>
      <c r="S36" s="99"/>
      <c r="T36" s="94"/>
      <c r="U36" s="95"/>
      <c r="V36" s="95"/>
      <c r="W36" s="95"/>
      <c r="X36" s="96"/>
      <c r="Y36" s="97"/>
      <c r="Z36" s="98"/>
      <c r="AA36" s="98"/>
      <c r="AB36" s="98"/>
      <c r="AC36" s="99"/>
      <c r="AD36" s="44"/>
      <c r="AE36" s="44"/>
      <c r="AF36" s="44"/>
      <c r="AG36" s="44"/>
      <c r="AH36" s="44"/>
      <c r="AI36" s="44"/>
      <c r="AJ36" s="44"/>
    </row>
    <row r="37" spans="1:36" s="3" customFormat="1" ht="15.75" hidden="1">
      <c r="A37" s="91"/>
      <c r="B37" s="92"/>
      <c r="C37" s="93"/>
      <c r="D37" s="94"/>
      <c r="E37" s="95"/>
      <c r="F37" s="95"/>
      <c r="G37" s="95"/>
      <c r="H37" s="95"/>
      <c r="I37" s="95"/>
      <c r="J37" s="95"/>
      <c r="K37" s="95"/>
      <c r="L37" s="95"/>
      <c r="M37" s="96"/>
      <c r="N37" s="94"/>
      <c r="O37" s="95"/>
      <c r="P37" s="96"/>
      <c r="Q37" s="97"/>
      <c r="R37" s="98"/>
      <c r="S37" s="99"/>
      <c r="T37" s="94"/>
      <c r="U37" s="95"/>
      <c r="V37" s="95"/>
      <c r="W37" s="95"/>
      <c r="X37" s="96"/>
      <c r="Y37" s="97"/>
      <c r="Z37" s="98"/>
      <c r="AA37" s="98"/>
      <c r="AB37" s="98"/>
      <c r="AC37" s="99"/>
      <c r="AD37" s="44"/>
      <c r="AE37" s="44"/>
      <c r="AF37" s="44"/>
      <c r="AG37" s="44"/>
      <c r="AH37" s="44"/>
      <c r="AI37" s="44"/>
      <c r="AJ37" s="44"/>
    </row>
    <row r="38" spans="1:36" s="3" customFormat="1" ht="15.75" hidden="1">
      <c r="A38" s="91"/>
      <c r="B38" s="92"/>
      <c r="C38" s="93"/>
      <c r="D38" s="94"/>
      <c r="E38" s="95"/>
      <c r="F38" s="95"/>
      <c r="G38" s="95"/>
      <c r="H38" s="95"/>
      <c r="I38" s="95"/>
      <c r="J38" s="95"/>
      <c r="K38" s="95"/>
      <c r="L38" s="95"/>
      <c r="M38" s="96"/>
      <c r="N38" s="94"/>
      <c r="O38" s="95"/>
      <c r="P38" s="96"/>
      <c r="Q38" s="97"/>
      <c r="R38" s="98"/>
      <c r="S38" s="99"/>
      <c r="T38" s="94"/>
      <c r="U38" s="95"/>
      <c r="V38" s="95"/>
      <c r="W38" s="95"/>
      <c r="X38" s="96"/>
      <c r="Y38" s="97"/>
      <c r="Z38" s="98"/>
      <c r="AA38" s="98"/>
      <c r="AB38" s="98"/>
      <c r="AC38" s="99"/>
      <c r="AD38" s="44"/>
      <c r="AE38" s="44"/>
      <c r="AF38" s="44"/>
      <c r="AG38" s="44"/>
      <c r="AH38" s="44"/>
      <c r="AI38" s="44"/>
      <c r="AJ38" s="44"/>
    </row>
    <row r="39" spans="1:36" s="3" customFormat="1" ht="15.75" hidden="1">
      <c r="A39" s="91"/>
      <c r="B39" s="92"/>
      <c r="C39" s="93"/>
      <c r="D39" s="94"/>
      <c r="E39" s="95"/>
      <c r="F39" s="95"/>
      <c r="G39" s="95"/>
      <c r="H39" s="95"/>
      <c r="I39" s="95"/>
      <c r="J39" s="95"/>
      <c r="K39" s="95"/>
      <c r="L39" s="95"/>
      <c r="M39" s="96"/>
      <c r="N39" s="94"/>
      <c r="O39" s="95"/>
      <c r="P39" s="96"/>
      <c r="Q39" s="97"/>
      <c r="R39" s="98"/>
      <c r="S39" s="99"/>
      <c r="T39" s="94"/>
      <c r="U39" s="95"/>
      <c r="V39" s="95"/>
      <c r="W39" s="95"/>
      <c r="X39" s="96"/>
      <c r="Y39" s="97"/>
      <c r="Z39" s="98"/>
      <c r="AA39" s="98"/>
      <c r="AB39" s="98"/>
      <c r="AC39" s="99"/>
      <c r="AD39" s="44"/>
      <c r="AE39" s="44"/>
      <c r="AF39" s="44"/>
      <c r="AG39" s="44"/>
      <c r="AH39" s="44"/>
      <c r="AI39" s="44"/>
      <c r="AJ39" s="44"/>
    </row>
    <row r="40" spans="1:36" s="3" customFormat="1" ht="15.75" hidden="1">
      <c r="A40" s="91"/>
      <c r="B40" s="92"/>
      <c r="C40" s="93"/>
      <c r="D40" s="94"/>
      <c r="E40" s="95"/>
      <c r="F40" s="95"/>
      <c r="G40" s="95"/>
      <c r="H40" s="95"/>
      <c r="I40" s="95"/>
      <c r="J40" s="95"/>
      <c r="K40" s="95"/>
      <c r="L40" s="95"/>
      <c r="M40" s="96"/>
      <c r="N40" s="94"/>
      <c r="O40" s="95"/>
      <c r="P40" s="96"/>
      <c r="Q40" s="97"/>
      <c r="R40" s="98"/>
      <c r="S40" s="99"/>
      <c r="T40" s="94"/>
      <c r="U40" s="95"/>
      <c r="V40" s="95"/>
      <c r="W40" s="95"/>
      <c r="X40" s="96"/>
      <c r="Y40" s="97"/>
      <c r="Z40" s="98"/>
      <c r="AA40" s="98"/>
      <c r="AB40" s="98"/>
      <c r="AC40" s="99"/>
      <c r="AD40" s="44"/>
      <c r="AE40" s="44"/>
      <c r="AF40" s="44"/>
      <c r="AG40" s="44"/>
      <c r="AH40" s="44"/>
      <c r="AI40" s="44"/>
      <c r="AJ40" s="44"/>
    </row>
    <row r="41" spans="1:36" s="3" customFormat="1" ht="15.75" hidden="1">
      <c r="A41" s="91"/>
      <c r="B41" s="92"/>
      <c r="C41" s="93"/>
      <c r="D41" s="94"/>
      <c r="E41" s="95"/>
      <c r="F41" s="95"/>
      <c r="G41" s="95"/>
      <c r="H41" s="95"/>
      <c r="I41" s="95"/>
      <c r="J41" s="95"/>
      <c r="K41" s="95"/>
      <c r="L41" s="95"/>
      <c r="M41" s="96"/>
      <c r="N41" s="94"/>
      <c r="O41" s="95"/>
      <c r="P41" s="96"/>
      <c r="Q41" s="97"/>
      <c r="R41" s="98"/>
      <c r="S41" s="99"/>
      <c r="T41" s="94"/>
      <c r="U41" s="95"/>
      <c r="V41" s="95"/>
      <c r="W41" s="95"/>
      <c r="X41" s="96"/>
      <c r="Y41" s="97"/>
      <c r="Z41" s="98"/>
      <c r="AA41" s="98"/>
      <c r="AB41" s="98"/>
      <c r="AC41" s="99"/>
      <c r="AD41" s="44"/>
      <c r="AE41" s="44"/>
      <c r="AF41" s="44"/>
      <c r="AG41" s="44"/>
      <c r="AH41" s="44"/>
      <c r="AI41" s="44"/>
      <c r="AJ41" s="44"/>
    </row>
    <row r="42" spans="1:36" s="3" customFormat="1" ht="15.75" hidden="1">
      <c r="A42" s="91"/>
      <c r="B42" s="92"/>
      <c r="C42" s="93"/>
      <c r="D42" s="94"/>
      <c r="E42" s="95"/>
      <c r="F42" s="95"/>
      <c r="G42" s="95"/>
      <c r="H42" s="95"/>
      <c r="I42" s="95"/>
      <c r="J42" s="95"/>
      <c r="K42" s="95"/>
      <c r="L42" s="95"/>
      <c r="M42" s="96"/>
      <c r="N42" s="94"/>
      <c r="O42" s="95"/>
      <c r="P42" s="96"/>
      <c r="Q42" s="97"/>
      <c r="R42" s="98"/>
      <c r="S42" s="99"/>
      <c r="T42" s="94"/>
      <c r="U42" s="95"/>
      <c r="V42" s="95"/>
      <c r="W42" s="95"/>
      <c r="X42" s="96"/>
      <c r="Y42" s="97"/>
      <c r="Z42" s="98"/>
      <c r="AA42" s="98"/>
      <c r="AB42" s="98"/>
      <c r="AC42" s="99"/>
      <c r="AD42" s="44"/>
      <c r="AE42" s="44"/>
      <c r="AF42" s="44"/>
      <c r="AG42" s="44"/>
      <c r="AH42" s="44"/>
      <c r="AI42" s="44"/>
      <c r="AJ42" s="44"/>
    </row>
    <row r="43" spans="1:36" s="3" customFormat="1" ht="15.75" hidden="1">
      <c r="A43" s="91"/>
      <c r="B43" s="92"/>
      <c r="C43" s="93"/>
      <c r="D43" s="94"/>
      <c r="E43" s="95"/>
      <c r="F43" s="95"/>
      <c r="G43" s="95"/>
      <c r="H43" s="95"/>
      <c r="I43" s="95"/>
      <c r="J43" s="95"/>
      <c r="K43" s="95"/>
      <c r="L43" s="95"/>
      <c r="M43" s="96"/>
      <c r="N43" s="94"/>
      <c r="O43" s="95"/>
      <c r="P43" s="96"/>
      <c r="Q43" s="97"/>
      <c r="R43" s="98"/>
      <c r="S43" s="99"/>
      <c r="T43" s="94"/>
      <c r="U43" s="95"/>
      <c r="V43" s="95"/>
      <c r="W43" s="95"/>
      <c r="X43" s="96"/>
      <c r="Y43" s="97"/>
      <c r="Z43" s="98"/>
      <c r="AA43" s="98"/>
      <c r="AB43" s="98"/>
      <c r="AC43" s="99"/>
      <c r="AD43" s="44"/>
      <c r="AE43" s="44"/>
      <c r="AF43" s="44"/>
      <c r="AG43" s="44"/>
      <c r="AH43" s="44"/>
      <c r="AI43" s="44"/>
      <c r="AJ43" s="44"/>
    </row>
    <row r="44" spans="1:36" s="3" customFormat="1" ht="15.75" hidden="1">
      <c r="A44" s="133"/>
      <c r="B44" s="133"/>
      <c r="C44" s="133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42"/>
      <c r="O44" s="142"/>
      <c r="P44" s="142"/>
      <c r="Q44" s="127"/>
      <c r="R44" s="127"/>
      <c r="S44" s="127"/>
      <c r="T44" s="135"/>
      <c r="U44" s="135"/>
      <c r="V44" s="135"/>
      <c r="W44" s="135"/>
      <c r="X44" s="135"/>
      <c r="Y44" s="127"/>
      <c r="Z44" s="127"/>
      <c r="AA44" s="127"/>
      <c r="AB44" s="127"/>
      <c r="AC44" s="127"/>
      <c r="AD44" s="44"/>
      <c r="AE44" s="44"/>
      <c r="AF44" s="44"/>
      <c r="AG44" s="44"/>
      <c r="AH44" s="44"/>
      <c r="AI44" s="44"/>
      <c r="AJ44" s="44"/>
    </row>
    <row r="45" spans="1:36" s="3" customFormat="1" ht="15.75">
      <c r="A45" s="136"/>
      <c r="B45" s="136"/>
      <c r="C45" s="136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180"/>
      <c r="O45" s="180"/>
      <c r="P45" s="180"/>
      <c r="Q45" s="131"/>
      <c r="R45" s="131"/>
      <c r="S45" s="131"/>
      <c r="T45" s="134"/>
      <c r="U45" s="134"/>
      <c r="V45" s="134"/>
      <c r="W45" s="134"/>
      <c r="X45" s="134"/>
      <c r="Y45" s="131"/>
      <c r="Z45" s="131"/>
      <c r="AA45" s="131"/>
      <c r="AB45" s="131"/>
      <c r="AC45" s="131"/>
      <c r="AD45" s="44"/>
      <c r="AE45" s="44"/>
      <c r="AF45" s="44"/>
      <c r="AG45" s="44"/>
      <c r="AH45" s="44"/>
      <c r="AI45" s="44"/>
      <c r="AJ45" s="44"/>
    </row>
    <row r="46" spans="1:36" s="3" customFormat="1" ht="15.75">
      <c r="A46" s="138"/>
      <c r="B46" s="138"/>
      <c r="C46" s="138"/>
      <c r="D46" s="114" t="s">
        <v>3</v>
      </c>
      <c r="E46" s="114"/>
      <c r="F46" s="114"/>
      <c r="G46" s="114"/>
      <c r="H46" s="114"/>
      <c r="I46" s="114"/>
      <c r="J46" s="114"/>
      <c r="K46" s="114"/>
      <c r="L46" s="114"/>
      <c r="M46" s="114"/>
      <c r="N46" s="143"/>
      <c r="O46" s="143"/>
      <c r="P46" s="143"/>
      <c r="Q46" s="137">
        <f>SUM(Q18:S45)</f>
        <v>1237000</v>
      </c>
      <c r="R46" s="137"/>
      <c r="S46" s="137"/>
      <c r="T46" s="113"/>
      <c r="U46" s="113"/>
      <c r="V46" s="113"/>
      <c r="W46" s="113"/>
      <c r="X46" s="113"/>
      <c r="Y46" s="137">
        <f>SUM(Y18:AC45)</f>
        <v>0</v>
      </c>
      <c r="Z46" s="137"/>
      <c r="AA46" s="137"/>
      <c r="AB46" s="137"/>
      <c r="AC46" s="137"/>
      <c r="AD46" s="44"/>
      <c r="AE46" s="44"/>
      <c r="AF46" s="44"/>
      <c r="AG46" s="44"/>
      <c r="AH46" s="44"/>
      <c r="AI46" s="44"/>
      <c r="AJ46" s="44"/>
    </row>
    <row r="47" spans="1:36" ht="0.75" customHeight="1">
      <c r="A47" s="12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4"/>
      <c r="R47" s="14"/>
      <c r="S47" s="14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37"/>
      <c r="AE47" s="37"/>
      <c r="AF47" s="37"/>
      <c r="AG47" s="37"/>
      <c r="AH47" s="37"/>
      <c r="AI47" s="37"/>
      <c r="AJ47" s="37"/>
    </row>
    <row r="48" spans="1:36" ht="12.75" customHeight="1">
      <c r="A48" s="15"/>
      <c r="B48" s="16"/>
      <c r="C48" s="16"/>
      <c r="D48" s="16"/>
      <c r="E48" s="16"/>
      <c r="F48" s="17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36" ht="45" customHeight="1">
      <c r="A49" s="181" t="s">
        <v>126</v>
      </c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181"/>
      <c r="W49" s="181"/>
      <c r="X49" s="181"/>
      <c r="Y49" s="181"/>
      <c r="Z49" s="181"/>
      <c r="AA49" s="181"/>
      <c r="AB49" s="181"/>
      <c r="AC49" s="181"/>
    </row>
    <row r="50" spans="1:36" ht="12.75" customHeight="1">
      <c r="A50" s="15"/>
      <c r="B50" s="16"/>
      <c r="C50" s="16"/>
      <c r="D50" s="16"/>
      <c r="E50" s="16"/>
      <c r="F50" s="17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36" s="18" customFormat="1" ht="12.75" customHeight="1">
      <c r="A51" s="182" t="s">
        <v>22</v>
      </c>
      <c r="B51" s="182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2"/>
      <c r="Z51" s="182"/>
      <c r="AA51" s="182"/>
      <c r="AB51" s="182"/>
      <c r="AC51" s="182"/>
    </row>
    <row r="52" spans="1:36" s="7" customFormat="1" ht="54" customHeight="1">
      <c r="A52" s="144" t="s">
        <v>23</v>
      </c>
      <c r="B52" s="144"/>
      <c r="C52" s="144"/>
      <c r="D52" s="130" t="s">
        <v>24</v>
      </c>
      <c r="E52" s="130"/>
      <c r="F52" s="130"/>
      <c r="G52" s="130"/>
      <c r="H52" s="130"/>
      <c r="I52" s="130"/>
      <c r="J52" s="130"/>
      <c r="K52" s="130"/>
      <c r="L52" s="130"/>
      <c r="M52" s="130"/>
      <c r="N52" s="130" t="s">
        <v>20</v>
      </c>
      <c r="O52" s="130"/>
      <c r="P52" s="130"/>
      <c r="Q52" s="130" t="s">
        <v>115</v>
      </c>
      <c r="R52" s="130"/>
      <c r="S52" s="130"/>
      <c r="T52" s="130" t="s">
        <v>25</v>
      </c>
      <c r="U52" s="130"/>
      <c r="V52" s="130"/>
      <c r="W52" s="130"/>
      <c r="X52" s="130"/>
      <c r="Y52" s="130" t="s">
        <v>0</v>
      </c>
      <c r="Z52" s="130"/>
      <c r="AA52" s="130"/>
      <c r="AB52" s="130"/>
      <c r="AC52" s="130"/>
      <c r="AD52" s="38"/>
      <c r="AE52" s="39"/>
      <c r="AF52" s="39"/>
      <c r="AG52" s="39"/>
      <c r="AH52" s="39"/>
      <c r="AI52" s="39"/>
      <c r="AJ52" s="39"/>
    </row>
    <row r="53" spans="1:36" s="47" customFormat="1" ht="12">
      <c r="A53" s="153">
        <v>1</v>
      </c>
      <c r="B53" s="153"/>
      <c r="C53" s="153"/>
      <c r="D53" s="154">
        <v>2</v>
      </c>
      <c r="E53" s="154"/>
      <c r="F53" s="154"/>
      <c r="G53" s="154"/>
      <c r="H53" s="154"/>
      <c r="I53" s="154"/>
      <c r="J53" s="154"/>
      <c r="K53" s="154"/>
      <c r="L53" s="154"/>
      <c r="M53" s="154"/>
      <c r="N53" s="154">
        <v>3</v>
      </c>
      <c r="O53" s="154"/>
      <c r="P53" s="154"/>
      <c r="Q53" s="154">
        <v>4</v>
      </c>
      <c r="R53" s="154"/>
      <c r="S53" s="154"/>
      <c r="T53" s="154">
        <v>5</v>
      </c>
      <c r="U53" s="154"/>
      <c r="V53" s="154"/>
      <c r="W53" s="154"/>
      <c r="X53" s="154"/>
      <c r="Y53" s="154">
        <v>6</v>
      </c>
      <c r="Z53" s="154"/>
      <c r="AA53" s="154"/>
      <c r="AB53" s="154"/>
      <c r="AC53" s="154"/>
      <c r="AD53" s="45"/>
      <c r="AE53" s="46"/>
      <c r="AF53" s="46"/>
      <c r="AG53" s="46"/>
      <c r="AH53" s="46"/>
      <c r="AI53" s="46"/>
      <c r="AJ53" s="46"/>
    </row>
    <row r="54" spans="1:36" s="11" customFormat="1" ht="15.75">
      <c r="A54" s="133"/>
      <c r="B54" s="133"/>
      <c r="C54" s="133"/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42"/>
      <c r="O54" s="142"/>
      <c r="P54" s="142"/>
      <c r="Q54" s="126">
        <v>0</v>
      </c>
      <c r="R54" s="126"/>
      <c r="S54" s="126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48"/>
      <c r="AE54" s="49"/>
      <c r="AF54" s="49"/>
      <c r="AG54" s="49"/>
      <c r="AH54" s="49"/>
      <c r="AI54" s="49"/>
      <c r="AJ54" s="49"/>
    </row>
    <row r="55" spans="1:36" s="11" customFormat="1" ht="15.75" hidden="1">
      <c r="A55" s="133"/>
      <c r="B55" s="133"/>
      <c r="C55" s="133"/>
      <c r="D55" s="119"/>
      <c r="E55" s="119"/>
      <c r="F55" s="119"/>
      <c r="G55" s="119"/>
      <c r="H55" s="119"/>
      <c r="I55" s="119"/>
      <c r="J55" s="119"/>
      <c r="K55" s="119"/>
      <c r="L55" s="119"/>
      <c r="M55" s="119"/>
      <c r="N55" s="142"/>
      <c r="O55" s="142"/>
      <c r="P55" s="142"/>
      <c r="Q55" s="126">
        <v>0</v>
      </c>
      <c r="R55" s="126"/>
      <c r="S55" s="126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48"/>
      <c r="AE55" s="49"/>
      <c r="AF55" s="49"/>
      <c r="AG55" s="49"/>
      <c r="AH55" s="49"/>
      <c r="AI55" s="49"/>
      <c r="AJ55" s="49"/>
    </row>
    <row r="56" spans="1:36" s="11" customFormat="1" ht="15.75" hidden="1">
      <c r="A56" s="133"/>
      <c r="B56" s="133"/>
      <c r="C56" s="133"/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42"/>
      <c r="O56" s="142"/>
      <c r="P56" s="142"/>
      <c r="Q56" s="126">
        <v>0</v>
      </c>
      <c r="R56" s="126"/>
      <c r="S56" s="126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48"/>
      <c r="AE56" s="49"/>
      <c r="AF56" s="49"/>
      <c r="AG56" s="49"/>
      <c r="AH56" s="49"/>
      <c r="AI56" s="49"/>
      <c r="AJ56" s="49"/>
    </row>
    <row r="57" spans="1:36" s="11" customFormat="1" ht="15.75" hidden="1">
      <c r="A57" s="133"/>
      <c r="B57" s="133"/>
      <c r="C57" s="133"/>
      <c r="D57" s="119"/>
      <c r="E57" s="119"/>
      <c r="F57" s="119"/>
      <c r="G57" s="119"/>
      <c r="H57" s="119"/>
      <c r="I57" s="119"/>
      <c r="J57" s="119"/>
      <c r="K57" s="119"/>
      <c r="L57" s="119"/>
      <c r="M57" s="119"/>
      <c r="N57" s="142"/>
      <c r="O57" s="142"/>
      <c r="P57" s="142"/>
      <c r="Q57" s="126"/>
      <c r="R57" s="126"/>
      <c r="S57" s="126"/>
      <c r="T57" s="119"/>
      <c r="U57" s="119"/>
      <c r="V57" s="119"/>
      <c r="W57" s="119"/>
      <c r="X57" s="119"/>
      <c r="Y57" s="119"/>
      <c r="Z57" s="119"/>
      <c r="AA57" s="119"/>
      <c r="AB57" s="119"/>
      <c r="AC57" s="119"/>
      <c r="AD57" s="48"/>
      <c r="AE57" s="49"/>
      <c r="AF57" s="49"/>
      <c r="AG57" s="49"/>
      <c r="AH57" s="49"/>
      <c r="AI57" s="49"/>
      <c r="AJ57" s="49"/>
    </row>
    <row r="58" spans="1:36" s="52" customFormat="1" ht="15.75">
      <c r="A58" s="155"/>
      <c r="B58" s="155"/>
      <c r="C58" s="155"/>
      <c r="D58" s="124"/>
      <c r="E58" s="124"/>
      <c r="F58" s="124"/>
      <c r="G58" s="124"/>
      <c r="H58" s="124"/>
      <c r="I58" s="124"/>
      <c r="J58" s="124"/>
      <c r="K58" s="124"/>
      <c r="L58" s="124"/>
      <c r="M58" s="124"/>
      <c r="N58" s="162"/>
      <c r="O58" s="162"/>
      <c r="P58" s="162"/>
      <c r="Q58" s="125"/>
      <c r="R58" s="125"/>
      <c r="S58" s="125"/>
      <c r="T58" s="124"/>
      <c r="U58" s="124"/>
      <c r="V58" s="124"/>
      <c r="W58" s="124"/>
      <c r="X58" s="124"/>
      <c r="Y58" s="124"/>
      <c r="Z58" s="124"/>
      <c r="AA58" s="124"/>
      <c r="AB58" s="124"/>
      <c r="AC58" s="124"/>
      <c r="AD58" s="50"/>
      <c r="AE58" s="51"/>
      <c r="AF58" s="51"/>
      <c r="AG58" s="51"/>
      <c r="AH58" s="51"/>
      <c r="AI58" s="51"/>
      <c r="AJ58" s="51"/>
    </row>
    <row r="59" spans="1:36" s="11" customFormat="1" ht="15.75">
      <c r="A59" s="178"/>
      <c r="B59" s="178"/>
      <c r="C59" s="178"/>
      <c r="D59" s="179" t="s">
        <v>3</v>
      </c>
      <c r="E59" s="179"/>
      <c r="F59" s="179"/>
      <c r="G59" s="179"/>
      <c r="H59" s="179"/>
      <c r="I59" s="179"/>
      <c r="J59" s="179"/>
      <c r="K59" s="179"/>
      <c r="L59" s="179"/>
      <c r="M59" s="179"/>
      <c r="N59" s="142"/>
      <c r="O59" s="142"/>
      <c r="P59" s="142"/>
      <c r="Q59" s="161">
        <f>SUM(Q54:S58)</f>
        <v>0</v>
      </c>
      <c r="R59" s="161"/>
      <c r="S59" s="161"/>
      <c r="T59" s="142"/>
      <c r="U59" s="142"/>
      <c r="V59" s="142"/>
      <c r="W59" s="142"/>
      <c r="X59" s="142"/>
      <c r="Y59" s="142"/>
      <c r="Z59" s="142"/>
      <c r="AA59" s="142"/>
      <c r="AB59" s="142"/>
      <c r="AC59" s="142"/>
      <c r="AD59" s="48"/>
      <c r="AE59" s="49"/>
      <c r="AF59" s="49"/>
      <c r="AG59" s="49"/>
      <c r="AH59" s="49"/>
      <c r="AI59" s="49"/>
      <c r="AJ59" s="49"/>
    </row>
    <row r="60" spans="1:36" ht="12.75" customHeight="1">
      <c r="A60" s="18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36" ht="15" customHeight="1">
      <c r="A61" s="177" t="s">
        <v>116</v>
      </c>
      <c r="B61" s="177"/>
      <c r="C61" s="177"/>
      <c r="D61" s="177"/>
      <c r="E61" s="177"/>
      <c r="F61" s="177"/>
      <c r="G61" s="177"/>
      <c r="H61" s="177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</row>
    <row r="62" spans="1:36" s="40" customFormat="1" ht="64.5" customHeight="1">
      <c r="A62" s="130" t="s">
        <v>18</v>
      </c>
      <c r="B62" s="130"/>
      <c r="C62" s="130" t="s">
        <v>59</v>
      </c>
      <c r="D62" s="130"/>
      <c r="E62" s="130" t="s">
        <v>1</v>
      </c>
      <c r="F62" s="130"/>
      <c r="G62" s="130"/>
      <c r="H62" s="130"/>
      <c r="I62" s="130"/>
      <c r="J62" s="130"/>
      <c r="K62" s="130"/>
      <c r="L62" s="130"/>
      <c r="M62" s="130"/>
      <c r="N62" s="130" t="s">
        <v>20</v>
      </c>
      <c r="O62" s="130"/>
      <c r="P62" s="130"/>
      <c r="Q62" s="130" t="s">
        <v>117</v>
      </c>
      <c r="R62" s="130"/>
      <c r="S62" s="130"/>
      <c r="T62" s="130" t="s">
        <v>2</v>
      </c>
      <c r="U62" s="130"/>
      <c r="V62" s="130"/>
      <c r="W62" s="130"/>
      <c r="X62" s="130"/>
      <c r="Y62" s="130" t="s">
        <v>60</v>
      </c>
      <c r="Z62" s="130"/>
      <c r="AA62" s="130"/>
      <c r="AB62" s="130"/>
      <c r="AC62" s="130"/>
    </row>
    <row r="63" spans="1:36" s="53" customFormat="1" ht="12">
      <c r="A63" s="154">
        <v>1</v>
      </c>
      <c r="B63" s="154"/>
      <c r="C63" s="154">
        <v>2</v>
      </c>
      <c r="D63" s="154"/>
      <c r="E63" s="175">
        <v>3</v>
      </c>
      <c r="F63" s="175"/>
      <c r="G63" s="175"/>
      <c r="H63" s="175"/>
      <c r="I63" s="175"/>
      <c r="J63" s="175"/>
      <c r="K63" s="175"/>
      <c r="L63" s="175"/>
      <c r="M63" s="175"/>
      <c r="N63" s="176">
        <v>4</v>
      </c>
      <c r="O63" s="176"/>
      <c r="P63" s="176"/>
      <c r="Q63" s="176">
        <v>5</v>
      </c>
      <c r="R63" s="176"/>
      <c r="S63" s="176"/>
      <c r="T63" s="175">
        <v>6</v>
      </c>
      <c r="U63" s="175"/>
      <c r="V63" s="175"/>
      <c r="W63" s="175"/>
      <c r="X63" s="175"/>
      <c r="Y63" s="175">
        <v>7</v>
      </c>
      <c r="Z63" s="175"/>
      <c r="AA63" s="175"/>
      <c r="AB63" s="175"/>
      <c r="AC63" s="175"/>
    </row>
    <row r="64" spans="1:36" s="3" customFormat="1" ht="15.75">
      <c r="A64" s="133"/>
      <c r="B64" s="133"/>
      <c r="C64" s="133"/>
      <c r="D64" s="133"/>
      <c r="E64" s="119"/>
      <c r="F64" s="119"/>
      <c r="G64" s="119"/>
      <c r="H64" s="119"/>
      <c r="I64" s="119"/>
      <c r="J64" s="119"/>
      <c r="K64" s="119"/>
      <c r="L64" s="119"/>
      <c r="M64" s="119"/>
      <c r="N64" s="142"/>
      <c r="O64" s="142"/>
      <c r="P64" s="142"/>
      <c r="Q64" s="126">
        <v>0</v>
      </c>
      <c r="R64" s="126"/>
      <c r="S64" s="126"/>
      <c r="T64" s="119"/>
      <c r="U64" s="119"/>
      <c r="V64" s="119"/>
      <c r="W64" s="119"/>
      <c r="X64" s="119"/>
      <c r="Y64" s="119"/>
      <c r="Z64" s="119"/>
      <c r="AA64" s="119"/>
      <c r="AB64" s="119"/>
      <c r="AC64" s="119"/>
    </row>
    <row r="65" spans="1:29" s="3" customFormat="1" ht="15.75" hidden="1">
      <c r="A65" s="133"/>
      <c r="B65" s="133"/>
      <c r="C65" s="133"/>
      <c r="D65" s="133"/>
      <c r="E65" s="119"/>
      <c r="F65" s="119"/>
      <c r="G65" s="119"/>
      <c r="H65" s="119"/>
      <c r="I65" s="119"/>
      <c r="J65" s="119"/>
      <c r="K65" s="119"/>
      <c r="L65" s="119"/>
      <c r="M65" s="119"/>
      <c r="N65" s="142"/>
      <c r="O65" s="142"/>
      <c r="P65" s="142"/>
      <c r="Q65" s="168"/>
      <c r="R65" s="168"/>
      <c r="S65" s="168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</row>
    <row r="66" spans="1:29" s="3" customFormat="1" ht="15.75" hidden="1">
      <c r="A66" s="133"/>
      <c r="B66" s="133"/>
      <c r="C66" s="133"/>
      <c r="D66" s="133"/>
      <c r="E66" s="119"/>
      <c r="F66" s="119"/>
      <c r="G66" s="119"/>
      <c r="H66" s="119"/>
      <c r="I66" s="119"/>
      <c r="J66" s="119"/>
      <c r="K66" s="119"/>
      <c r="L66" s="119"/>
      <c r="M66" s="119"/>
      <c r="N66" s="142"/>
      <c r="O66" s="142"/>
      <c r="P66" s="142"/>
      <c r="Q66" s="168"/>
      <c r="R66" s="168"/>
      <c r="S66" s="168"/>
      <c r="T66" s="119"/>
      <c r="U66" s="119"/>
      <c r="V66" s="119"/>
      <c r="W66" s="119"/>
      <c r="X66" s="119"/>
      <c r="Y66" s="119"/>
      <c r="Z66" s="119"/>
      <c r="AA66" s="119"/>
      <c r="AB66" s="119"/>
      <c r="AC66" s="119"/>
    </row>
    <row r="67" spans="1:29" s="3" customFormat="1" ht="15.75" hidden="1">
      <c r="A67" s="133"/>
      <c r="B67" s="133"/>
      <c r="C67" s="133"/>
      <c r="D67" s="133"/>
      <c r="E67" s="119"/>
      <c r="F67" s="119"/>
      <c r="G67" s="119"/>
      <c r="H67" s="119"/>
      <c r="I67" s="119"/>
      <c r="J67" s="119"/>
      <c r="K67" s="119"/>
      <c r="L67" s="119"/>
      <c r="M67" s="119"/>
      <c r="N67" s="142"/>
      <c r="O67" s="142"/>
      <c r="P67" s="142"/>
      <c r="Q67" s="126"/>
      <c r="R67" s="126"/>
      <c r="S67" s="126"/>
      <c r="T67" s="119"/>
      <c r="U67" s="119"/>
      <c r="V67" s="119"/>
      <c r="W67" s="119"/>
      <c r="X67" s="119"/>
      <c r="Y67" s="119"/>
      <c r="Z67" s="119"/>
      <c r="AA67" s="119"/>
      <c r="AB67" s="119"/>
      <c r="AC67" s="119"/>
    </row>
    <row r="68" spans="1:29" s="3" customFormat="1" ht="15.75" hidden="1">
      <c r="A68" s="133"/>
      <c r="B68" s="133"/>
      <c r="C68" s="133"/>
      <c r="D68" s="133"/>
      <c r="E68" s="119"/>
      <c r="F68" s="119"/>
      <c r="G68" s="119"/>
      <c r="H68" s="119"/>
      <c r="I68" s="119"/>
      <c r="J68" s="119"/>
      <c r="K68" s="119"/>
      <c r="L68" s="119"/>
      <c r="M68" s="119"/>
      <c r="N68" s="121"/>
      <c r="O68" s="121"/>
      <c r="P68" s="121"/>
      <c r="Q68" s="127"/>
      <c r="R68" s="127"/>
      <c r="S68" s="127"/>
      <c r="T68" s="119"/>
      <c r="U68" s="119"/>
      <c r="V68" s="119"/>
      <c r="W68" s="119"/>
      <c r="X68" s="119"/>
      <c r="Y68" s="119"/>
      <c r="Z68" s="119"/>
      <c r="AA68" s="119"/>
      <c r="AB68" s="119"/>
      <c r="AC68" s="119"/>
    </row>
    <row r="69" spans="1:29" s="3" customFormat="1" ht="15.75" hidden="1">
      <c r="A69" s="133"/>
      <c r="B69" s="133"/>
      <c r="C69" s="133"/>
      <c r="D69" s="133"/>
      <c r="E69" s="119"/>
      <c r="F69" s="119"/>
      <c r="G69" s="119"/>
      <c r="H69" s="119"/>
      <c r="I69" s="119"/>
      <c r="J69" s="119"/>
      <c r="K69" s="119"/>
      <c r="L69" s="119"/>
      <c r="M69" s="119"/>
      <c r="N69" s="121"/>
      <c r="O69" s="121"/>
      <c r="P69" s="121"/>
      <c r="Q69" s="127"/>
      <c r="R69" s="127"/>
      <c r="S69" s="127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</row>
    <row r="70" spans="1:29" s="3" customFormat="1" ht="15.75" hidden="1">
      <c r="A70" s="133"/>
      <c r="B70" s="133"/>
      <c r="C70" s="133"/>
      <c r="D70" s="133"/>
      <c r="E70" s="119"/>
      <c r="F70" s="119"/>
      <c r="G70" s="119"/>
      <c r="H70" s="119"/>
      <c r="I70" s="119"/>
      <c r="J70" s="119"/>
      <c r="K70" s="119"/>
      <c r="L70" s="119"/>
      <c r="M70" s="119"/>
      <c r="N70" s="121"/>
      <c r="O70" s="121"/>
      <c r="P70" s="121"/>
      <c r="Q70" s="127"/>
      <c r="R70" s="127"/>
      <c r="S70" s="127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</row>
    <row r="71" spans="1:29" s="3" customFormat="1" ht="15.75" hidden="1">
      <c r="A71" s="133"/>
      <c r="B71" s="133"/>
      <c r="C71" s="133"/>
      <c r="D71" s="133"/>
      <c r="E71" s="119"/>
      <c r="F71" s="119"/>
      <c r="G71" s="119"/>
      <c r="H71" s="119"/>
      <c r="I71" s="119"/>
      <c r="J71" s="119"/>
      <c r="K71" s="119"/>
      <c r="L71" s="119"/>
      <c r="M71" s="119"/>
      <c r="N71" s="121"/>
      <c r="O71" s="121"/>
      <c r="P71" s="121"/>
      <c r="Q71" s="127"/>
      <c r="R71" s="127"/>
      <c r="S71" s="127"/>
      <c r="T71" s="119"/>
      <c r="U71" s="119"/>
      <c r="V71" s="119"/>
      <c r="W71" s="119"/>
      <c r="X71" s="119"/>
      <c r="Y71" s="119"/>
      <c r="Z71" s="119"/>
      <c r="AA71" s="119"/>
      <c r="AB71" s="119"/>
      <c r="AC71" s="119"/>
    </row>
    <row r="72" spans="1:29" s="3" customFormat="1" ht="15.75" hidden="1">
      <c r="A72" s="133"/>
      <c r="B72" s="133"/>
      <c r="C72" s="133"/>
      <c r="D72" s="133"/>
      <c r="E72" s="119"/>
      <c r="F72" s="119"/>
      <c r="G72" s="119"/>
      <c r="H72" s="119"/>
      <c r="I72" s="119"/>
      <c r="J72" s="119"/>
      <c r="K72" s="119"/>
      <c r="L72" s="119"/>
      <c r="M72" s="119"/>
      <c r="N72" s="121"/>
      <c r="O72" s="121"/>
      <c r="P72" s="121"/>
      <c r="Q72" s="127"/>
      <c r="R72" s="127"/>
      <c r="S72" s="127"/>
      <c r="T72" s="119"/>
      <c r="U72" s="119"/>
      <c r="V72" s="119"/>
      <c r="W72" s="119"/>
      <c r="X72" s="119"/>
      <c r="Y72" s="119"/>
      <c r="Z72" s="119"/>
      <c r="AA72" s="119"/>
      <c r="AB72" s="119"/>
      <c r="AC72" s="119"/>
    </row>
    <row r="73" spans="1:29" s="3" customFormat="1" ht="15.75">
      <c r="A73" s="136"/>
      <c r="B73" s="136"/>
      <c r="C73" s="136"/>
      <c r="D73" s="136"/>
      <c r="E73" s="128"/>
      <c r="F73" s="128"/>
      <c r="G73" s="128"/>
      <c r="H73" s="128"/>
      <c r="I73" s="128"/>
      <c r="J73" s="128"/>
      <c r="K73" s="128"/>
      <c r="L73" s="128"/>
      <c r="M73" s="128"/>
      <c r="N73" s="129"/>
      <c r="O73" s="129"/>
      <c r="P73" s="129"/>
      <c r="Q73" s="131"/>
      <c r="R73" s="131"/>
      <c r="S73" s="131"/>
      <c r="T73" s="128"/>
      <c r="U73" s="128"/>
      <c r="V73" s="128"/>
      <c r="W73" s="128"/>
      <c r="X73" s="128"/>
      <c r="Y73" s="128"/>
      <c r="Z73" s="128"/>
      <c r="AA73" s="128"/>
      <c r="AB73" s="128"/>
      <c r="AC73" s="128"/>
    </row>
    <row r="74" spans="1:29" s="3" customFormat="1" ht="15.75">
      <c r="A74" s="170"/>
      <c r="B74" s="170"/>
      <c r="C74" s="163"/>
      <c r="D74" s="163"/>
      <c r="E74" s="114" t="s">
        <v>3</v>
      </c>
      <c r="F74" s="114"/>
      <c r="G74" s="114"/>
      <c r="H74" s="114"/>
      <c r="I74" s="114"/>
      <c r="J74" s="114"/>
      <c r="K74" s="114"/>
      <c r="L74" s="114"/>
      <c r="M74" s="114"/>
      <c r="N74" s="167"/>
      <c r="O74" s="167"/>
      <c r="P74" s="167"/>
      <c r="Q74" s="117">
        <f>SUM(Q64:S73)</f>
        <v>0</v>
      </c>
      <c r="R74" s="117"/>
      <c r="S74" s="117"/>
      <c r="T74" s="113"/>
      <c r="U74" s="113"/>
      <c r="V74" s="113"/>
      <c r="W74" s="113"/>
      <c r="X74" s="113"/>
      <c r="Y74" s="113"/>
      <c r="Z74" s="113"/>
      <c r="AA74" s="113"/>
      <c r="AB74" s="113"/>
      <c r="AC74" s="113"/>
    </row>
    <row r="75" spans="1:29" ht="15.7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</row>
    <row r="76" spans="1:29" ht="18" customHeight="1">
      <c r="A76" s="132" t="s">
        <v>114</v>
      </c>
      <c r="B76" s="132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2"/>
      <c r="U76" s="132"/>
      <c r="V76" s="132"/>
      <c r="W76" s="132"/>
      <c r="X76" s="132"/>
      <c r="Y76" s="132"/>
      <c r="Z76" s="132"/>
      <c r="AA76" s="132"/>
      <c r="AB76" s="132"/>
      <c r="AC76" s="132"/>
    </row>
    <row r="77" spans="1:29" ht="27" customHeight="1">
      <c r="A77" s="164" t="s">
        <v>113</v>
      </c>
      <c r="B77" s="164"/>
      <c r="C77" s="164"/>
      <c r="D77" s="164"/>
      <c r="E77" s="164"/>
      <c r="F77" s="164"/>
      <c r="G77" s="164"/>
      <c r="H77" s="164"/>
      <c r="I77" s="164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  <c r="U77" s="164"/>
      <c r="V77" s="164"/>
      <c r="W77" s="164"/>
      <c r="X77" s="164"/>
      <c r="Y77" s="164"/>
      <c r="Z77" s="164"/>
      <c r="AA77" s="164"/>
      <c r="AB77" s="164"/>
      <c r="AC77" s="164"/>
    </row>
    <row r="78" spans="1:29" ht="23.25" customHeight="1">
      <c r="A78" s="166" t="s">
        <v>4</v>
      </c>
      <c r="B78" s="166"/>
      <c r="C78" s="166"/>
      <c r="D78" s="166"/>
      <c r="E78" s="166"/>
      <c r="F78" s="166"/>
      <c r="G78" s="166"/>
      <c r="H78" s="166"/>
      <c r="I78" s="166"/>
      <c r="J78" s="166"/>
      <c r="K78" s="166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  <c r="AA78" s="166"/>
      <c r="AB78" s="166"/>
      <c r="AC78" s="166"/>
    </row>
    <row r="79" spans="1:29" ht="96" customHeight="1">
      <c r="A79" s="130" t="s">
        <v>5</v>
      </c>
      <c r="B79" s="130"/>
      <c r="C79" s="130" t="s">
        <v>24</v>
      </c>
      <c r="D79" s="130"/>
      <c r="E79" s="130"/>
      <c r="F79" s="130"/>
      <c r="G79" s="130"/>
      <c r="H79" s="130" t="s">
        <v>58</v>
      </c>
      <c r="I79" s="130"/>
      <c r="J79" s="130" t="s">
        <v>111</v>
      </c>
      <c r="K79" s="130"/>
      <c r="L79" s="130"/>
      <c r="M79" s="130" t="s">
        <v>6</v>
      </c>
      <c r="N79" s="130"/>
      <c r="O79" s="130"/>
      <c r="P79" s="130"/>
      <c r="Q79" s="130" t="s">
        <v>146</v>
      </c>
      <c r="R79" s="130"/>
      <c r="S79" s="130"/>
      <c r="T79" s="130" t="s">
        <v>7</v>
      </c>
      <c r="U79" s="130"/>
      <c r="V79" s="130"/>
      <c r="W79" s="130" t="s">
        <v>118</v>
      </c>
      <c r="X79" s="130"/>
      <c r="Y79" s="130"/>
      <c r="Z79" s="130" t="s">
        <v>119</v>
      </c>
      <c r="AA79" s="130"/>
      <c r="AB79" s="130"/>
      <c r="AC79" s="130"/>
    </row>
    <row r="80" spans="1:29" s="54" customFormat="1" ht="12">
      <c r="A80" s="165">
        <v>1</v>
      </c>
      <c r="B80" s="165"/>
      <c r="C80" s="147">
        <v>2</v>
      </c>
      <c r="D80" s="147"/>
      <c r="E80" s="147"/>
      <c r="F80" s="147"/>
      <c r="G80" s="147"/>
      <c r="H80" s="147">
        <v>3</v>
      </c>
      <c r="I80" s="147"/>
      <c r="J80" s="147">
        <v>4</v>
      </c>
      <c r="K80" s="147"/>
      <c r="L80" s="147"/>
      <c r="M80" s="147">
        <v>5</v>
      </c>
      <c r="N80" s="147"/>
      <c r="O80" s="147"/>
      <c r="P80" s="147"/>
      <c r="Q80" s="147">
        <v>6</v>
      </c>
      <c r="R80" s="147"/>
      <c r="S80" s="147"/>
      <c r="T80" s="147">
        <v>7</v>
      </c>
      <c r="U80" s="147"/>
      <c r="V80" s="147"/>
      <c r="W80" s="147">
        <v>8</v>
      </c>
      <c r="X80" s="147"/>
      <c r="Y80" s="147"/>
      <c r="Z80" s="147">
        <v>9</v>
      </c>
      <c r="AA80" s="147"/>
      <c r="AB80" s="147"/>
      <c r="AC80" s="147"/>
    </row>
    <row r="81" spans="1:29" s="3" customFormat="1" ht="41.25" customHeight="1">
      <c r="A81" s="146">
        <v>42200</v>
      </c>
      <c r="B81" s="146"/>
      <c r="C81" s="119" t="s">
        <v>193</v>
      </c>
      <c r="D81" s="119"/>
      <c r="E81" s="119"/>
      <c r="F81" s="119"/>
      <c r="G81" s="119"/>
      <c r="H81" s="121">
        <v>280</v>
      </c>
      <c r="I81" s="121"/>
      <c r="J81" s="123">
        <v>500</v>
      </c>
      <c r="K81" s="123"/>
      <c r="L81" s="123"/>
      <c r="M81" s="119" t="s">
        <v>185</v>
      </c>
      <c r="N81" s="119"/>
      <c r="O81" s="119"/>
      <c r="P81" s="119"/>
      <c r="Q81" s="119" t="s">
        <v>188</v>
      </c>
      <c r="R81" s="119"/>
      <c r="S81" s="119"/>
      <c r="T81" s="119" t="s">
        <v>192</v>
      </c>
      <c r="U81" s="119"/>
      <c r="V81" s="119"/>
      <c r="W81" s="120">
        <v>0</v>
      </c>
      <c r="X81" s="120"/>
      <c r="Y81" s="120"/>
      <c r="Z81" s="118">
        <v>500</v>
      </c>
      <c r="AA81" s="118"/>
      <c r="AB81" s="118"/>
      <c r="AC81" s="118"/>
    </row>
    <row r="82" spans="1:29" s="3" customFormat="1" ht="45" customHeight="1">
      <c r="A82" s="146">
        <v>42200</v>
      </c>
      <c r="B82" s="146"/>
      <c r="C82" s="119" t="s">
        <v>191</v>
      </c>
      <c r="D82" s="119"/>
      <c r="E82" s="119"/>
      <c r="F82" s="119"/>
      <c r="G82" s="119"/>
      <c r="H82" s="121">
        <v>240</v>
      </c>
      <c r="I82" s="121"/>
      <c r="J82" s="123">
        <v>16756</v>
      </c>
      <c r="K82" s="123"/>
      <c r="L82" s="123"/>
      <c r="M82" s="119" t="s">
        <v>145</v>
      </c>
      <c r="N82" s="119"/>
      <c r="O82" s="119"/>
      <c r="P82" s="119"/>
      <c r="Q82" s="119" t="s">
        <v>189</v>
      </c>
      <c r="R82" s="119"/>
      <c r="S82" s="119"/>
      <c r="T82" s="119" t="s">
        <v>147</v>
      </c>
      <c r="U82" s="119"/>
      <c r="V82" s="119"/>
      <c r="W82" s="120">
        <v>0</v>
      </c>
      <c r="X82" s="120"/>
      <c r="Y82" s="120"/>
      <c r="Z82" s="118">
        <v>16756</v>
      </c>
      <c r="AA82" s="118"/>
      <c r="AB82" s="118"/>
      <c r="AC82" s="118"/>
    </row>
    <row r="83" spans="1:29" s="3" customFormat="1" ht="45.75" customHeight="1">
      <c r="A83" s="146">
        <v>42201</v>
      </c>
      <c r="B83" s="146"/>
      <c r="C83" s="119" t="s">
        <v>194</v>
      </c>
      <c r="D83" s="119"/>
      <c r="E83" s="119"/>
      <c r="F83" s="119"/>
      <c r="G83" s="119"/>
      <c r="H83" s="121">
        <v>240</v>
      </c>
      <c r="I83" s="121"/>
      <c r="J83" s="123">
        <v>7300</v>
      </c>
      <c r="K83" s="123"/>
      <c r="L83" s="123"/>
      <c r="M83" s="119" t="s">
        <v>148</v>
      </c>
      <c r="N83" s="119"/>
      <c r="O83" s="119"/>
      <c r="P83" s="119"/>
      <c r="Q83" s="119" t="s">
        <v>190</v>
      </c>
      <c r="R83" s="119"/>
      <c r="S83" s="119"/>
      <c r="T83" s="119" t="s">
        <v>149</v>
      </c>
      <c r="U83" s="119"/>
      <c r="V83" s="119"/>
      <c r="W83" s="120">
        <v>0</v>
      </c>
      <c r="X83" s="120"/>
      <c r="Y83" s="120"/>
      <c r="Z83" s="118">
        <v>7300</v>
      </c>
      <c r="AA83" s="118"/>
      <c r="AB83" s="118"/>
      <c r="AC83" s="118"/>
    </row>
    <row r="84" spans="1:29" s="3" customFormat="1" ht="67.5" customHeight="1">
      <c r="A84" s="146">
        <v>42201</v>
      </c>
      <c r="B84" s="146"/>
      <c r="C84" s="119" t="s">
        <v>195</v>
      </c>
      <c r="D84" s="119"/>
      <c r="E84" s="119"/>
      <c r="F84" s="119"/>
      <c r="G84" s="119"/>
      <c r="H84" s="121">
        <v>280</v>
      </c>
      <c r="I84" s="121"/>
      <c r="J84" s="123">
        <v>45000</v>
      </c>
      <c r="K84" s="123"/>
      <c r="L84" s="123"/>
      <c r="M84" s="119" t="s">
        <v>183</v>
      </c>
      <c r="N84" s="119"/>
      <c r="O84" s="119"/>
      <c r="P84" s="119"/>
      <c r="Q84" s="119" t="s">
        <v>196</v>
      </c>
      <c r="R84" s="119"/>
      <c r="S84" s="119"/>
      <c r="T84" s="119" t="s">
        <v>150</v>
      </c>
      <c r="U84" s="119"/>
      <c r="V84" s="119"/>
      <c r="W84" s="120">
        <v>0</v>
      </c>
      <c r="X84" s="120"/>
      <c r="Y84" s="120"/>
      <c r="Z84" s="118">
        <f t="shared" ref="Z84:Z90" si="0">J84-W84</f>
        <v>45000</v>
      </c>
      <c r="AA84" s="118"/>
      <c r="AB84" s="118"/>
      <c r="AC84" s="118"/>
    </row>
    <row r="85" spans="1:29" s="3" customFormat="1" ht="58.5" customHeight="1">
      <c r="A85" s="146">
        <v>42202</v>
      </c>
      <c r="B85" s="146"/>
      <c r="C85" s="119" t="s">
        <v>197</v>
      </c>
      <c r="D85" s="119"/>
      <c r="E85" s="119"/>
      <c r="F85" s="119"/>
      <c r="G85" s="119"/>
      <c r="H85" s="121">
        <v>280</v>
      </c>
      <c r="I85" s="121"/>
      <c r="J85" s="123">
        <v>36300</v>
      </c>
      <c r="K85" s="123"/>
      <c r="L85" s="123"/>
      <c r="M85" s="119" t="s">
        <v>151</v>
      </c>
      <c r="N85" s="119"/>
      <c r="O85" s="119"/>
      <c r="P85" s="119"/>
      <c r="Q85" s="119" t="s">
        <v>198</v>
      </c>
      <c r="R85" s="119"/>
      <c r="S85" s="119"/>
      <c r="T85" s="119" t="s">
        <v>152</v>
      </c>
      <c r="U85" s="119"/>
      <c r="V85" s="119"/>
      <c r="W85" s="120">
        <v>0</v>
      </c>
      <c r="X85" s="120"/>
      <c r="Y85" s="120"/>
      <c r="Z85" s="118">
        <f t="shared" si="0"/>
        <v>36300</v>
      </c>
      <c r="AA85" s="118"/>
      <c r="AB85" s="118"/>
      <c r="AC85" s="118"/>
    </row>
    <row r="86" spans="1:29" s="3" customFormat="1" ht="48.75" customHeight="1">
      <c r="A86" s="146">
        <v>42202</v>
      </c>
      <c r="B86" s="146"/>
      <c r="C86" s="119" t="s">
        <v>199</v>
      </c>
      <c r="D86" s="119"/>
      <c r="E86" s="119"/>
      <c r="F86" s="119"/>
      <c r="G86" s="119"/>
      <c r="H86" s="121">
        <v>270</v>
      </c>
      <c r="I86" s="121"/>
      <c r="J86" s="123">
        <v>80000</v>
      </c>
      <c r="K86" s="123"/>
      <c r="L86" s="123"/>
      <c r="M86" s="119" t="s">
        <v>153</v>
      </c>
      <c r="N86" s="119"/>
      <c r="O86" s="119"/>
      <c r="P86" s="119"/>
      <c r="Q86" s="119" t="s">
        <v>201</v>
      </c>
      <c r="R86" s="119"/>
      <c r="S86" s="119"/>
      <c r="T86" s="119" t="s">
        <v>200</v>
      </c>
      <c r="U86" s="119"/>
      <c r="V86" s="119"/>
      <c r="W86" s="120">
        <v>0</v>
      </c>
      <c r="X86" s="120"/>
      <c r="Y86" s="120"/>
      <c r="Z86" s="118">
        <f t="shared" si="0"/>
        <v>80000</v>
      </c>
      <c r="AA86" s="118"/>
      <c r="AB86" s="118"/>
      <c r="AC86" s="118"/>
    </row>
    <row r="87" spans="1:29" s="3" customFormat="1" ht="45.75" customHeight="1">
      <c r="A87" s="146">
        <v>42205</v>
      </c>
      <c r="B87" s="146"/>
      <c r="C87" s="119" t="s">
        <v>191</v>
      </c>
      <c r="D87" s="119"/>
      <c r="E87" s="119"/>
      <c r="F87" s="119"/>
      <c r="G87" s="119"/>
      <c r="H87" s="121">
        <v>240</v>
      </c>
      <c r="I87" s="121"/>
      <c r="J87" s="123">
        <v>4661</v>
      </c>
      <c r="K87" s="123"/>
      <c r="L87" s="123"/>
      <c r="M87" s="119" t="s">
        <v>154</v>
      </c>
      <c r="N87" s="119"/>
      <c r="O87" s="119"/>
      <c r="P87" s="119"/>
      <c r="Q87" s="119" t="s">
        <v>202</v>
      </c>
      <c r="R87" s="119"/>
      <c r="S87" s="119"/>
      <c r="T87" s="119" t="s">
        <v>155</v>
      </c>
      <c r="U87" s="119"/>
      <c r="V87" s="119"/>
      <c r="W87" s="120">
        <v>0</v>
      </c>
      <c r="X87" s="120"/>
      <c r="Y87" s="120"/>
      <c r="Z87" s="118">
        <f t="shared" si="0"/>
        <v>4661</v>
      </c>
      <c r="AA87" s="118"/>
      <c r="AB87" s="118"/>
      <c r="AC87" s="118"/>
    </row>
    <row r="88" spans="1:29" s="3" customFormat="1" ht="46.5" customHeight="1">
      <c r="A88" s="146">
        <v>42205</v>
      </c>
      <c r="B88" s="146"/>
      <c r="C88" s="119" t="s">
        <v>191</v>
      </c>
      <c r="D88" s="119"/>
      <c r="E88" s="119"/>
      <c r="F88" s="119"/>
      <c r="G88" s="119"/>
      <c r="H88" s="121">
        <v>240</v>
      </c>
      <c r="I88" s="121"/>
      <c r="J88" s="123">
        <v>6726</v>
      </c>
      <c r="K88" s="123"/>
      <c r="L88" s="123"/>
      <c r="M88" s="119" t="s">
        <v>156</v>
      </c>
      <c r="N88" s="119"/>
      <c r="O88" s="119"/>
      <c r="P88" s="119"/>
      <c r="Q88" s="119" t="s">
        <v>203</v>
      </c>
      <c r="R88" s="119"/>
      <c r="S88" s="119"/>
      <c r="T88" s="119" t="s">
        <v>157</v>
      </c>
      <c r="U88" s="119"/>
      <c r="V88" s="119"/>
      <c r="W88" s="120">
        <v>0</v>
      </c>
      <c r="X88" s="120"/>
      <c r="Y88" s="120"/>
      <c r="Z88" s="118">
        <f t="shared" si="0"/>
        <v>6726</v>
      </c>
      <c r="AA88" s="118"/>
      <c r="AB88" s="118"/>
      <c r="AC88" s="118"/>
    </row>
    <row r="89" spans="1:29" s="3" customFormat="1" ht="47.25" customHeight="1">
      <c r="A89" s="146">
        <v>42205</v>
      </c>
      <c r="B89" s="146"/>
      <c r="C89" s="119" t="s">
        <v>191</v>
      </c>
      <c r="D89" s="119"/>
      <c r="E89" s="119"/>
      <c r="F89" s="119"/>
      <c r="G89" s="119"/>
      <c r="H89" s="121">
        <v>240</v>
      </c>
      <c r="I89" s="121"/>
      <c r="J89" s="123">
        <v>18585</v>
      </c>
      <c r="K89" s="123"/>
      <c r="L89" s="123"/>
      <c r="M89" s="119" t="s">
        <v>158</v>
      </c>
      <c r="N89" s="119"/>
      <c r="O89" s="119"/>
      <c r="P89" s="119"/>
      <c r="Q89" s="119" t="s">
        <v>204</v>
      </c>
      <c r="R89" s="119"/>
      <c r="S89" s="119"/>
      <c r="T89" s="119" t="s">
        <v>159</v>
      </c>
      <c r="U89" s="119"/>
      <c r="V89" s="119"/>
      <c r="W89" s="120">
        <v>0</v>
      </c>
      <c r="X89" s="120"/>
      <c r="Y89" s="120"/>
      <c r="Z89" s="118">
        <f t="shared" si="0"/>
        <v>18585</v>
      </c>
      <c r="AA89" s="118"/>
      <c r="AB89" s="118"/>
      <c r="AC89" s="118"/>
    </row>
    <row r="90" spans="1:29" s="3" customFormat="1" ht="55.5" customHeight="1">
      <c r="A90" s="146">
        <v>42207</v>
      </c>
      <c r="B90" s="146"/>
      <c r="C90" s="119" t="s">
        <v>191</v>
      </c>
      <c r="D90" s="119"/>
      <c r="E90" s="119"/>
      <c r="F90" s="119"/>
      <c r="G90" s="119"/>
      <c r="H90" s="121">
        <v>240</v>
      </c>
      <c r="I90" s="121"/>
      <c r="J90" s="123">
        <v>8241</v>
      </c>
      <c r="K90" s="123"/>
      <c r="L90" s="123"/>
      <c r="M90" s="119" t="s">
        <v>160</v>
      </c>
      <c r="N90" s="119"/>
      <c r="O90" s="119"/>
      <c r="P90" s="119"/>
      <c r="Q90" s="119" t="s">
        <v>205</v>
      </c>
      <c r="R90" s="119"/>
      <c r="S90" s="119"/>
      <c r="T90" s="119" t="s">
        <v>161</v>
      </c>
      <c r="U90" s="119"/>
      <c r="V90" s="119"/>
      <c r="W90" s="120">
        <v>0</v>
      </c>
      <c r="X90" s="120"/>
      <c r="Y90" s="120"/>
      <c r="Z90" s="118">
        <f t="shared" si="0"/>
        <v>8241</v>
      </c>
      <c r="AA90" s="118"/>
      <c r="AB90" s="118"/>
      <c r="AC90" s="118"/>
    </row>
    <row r="91" spans="1:29" s="3" customFormat="1" ht="48" customHeight="1">
      <c r="A91" s="146">
        <v>42213</v>
      </c>
      <c r="B91" s="146"/>
      <c r="C91" s="119" t="s">
        <v>206</v>
      </c>
      <c r="D91" s="119"/>
      <c r="E91" s="119"/>
      <c r="F91" s="119"/>
      <c r="G91" s="119"/>
      <c r="H91" s="121">
        <v>270</v>
      </c>
      <c r="I91" s="121"/>
      <c r="J91" s="123">
        <v>1520</v>
      </c>
      <c r="K91" s="123"/>
      <c r="L91" s="123"/>
      <c r="M91" s="119" t="s">
        <v>162</v>
      </c>
      <c r="N91" s="119"/>
      <c r="O91" s="119"/>
      <c r="P91" s="119"/>
      <c r="Q91" s="119" t="s">
        <v>207</v>
      </c>
      <c r="R91" s="119"/>
      <c r="S91" s="119"/>
      <c r="T91" s="119" t="s">
        <v>163</v>
      </c>
      <c r="U91" s="119"/>
      <c r="V91" s="119"/>
      <c r="W91" s="120">
        <v>0</v>
      </c>
      <c r="X91" s="120"/>
      <c r="Y91" s="120"/>
      <c r="Z91" s="118">
        <f t="shared" ref="Z91:Z100" si="1">J91-W91</f>
        <v>1520</v>
      </c>
      <c r="AA91" s="118"/>
      <c r="AB91" s="118"/>
      <c r="AC91" s="118"/>
    </row>
    <row r="92" spans="1:29" s="3" customFormat="1" ht="60.75" customHeight="1">
      <c r="A92" s="146">
        <v>42213</v>
      </c>
      <c r="B92" s="146"/>
      <c r="C92" s="119" t="s">
        <v>194</v>
      </c>
      <c r="D92" s="119"/>
      <c r="E92" s="119"/>
      <c r="F92" s="119"/>
      <c r="G92" s="119"/>
      <c r="H92" s="121">
        <v>270</v>
      </c>
      <c r="I92" s="121"/>
      <c r="J92" s="123">
        <v>3650</v>
      </c>
      <c r="K92" s="123"/>
      <c r="L92" s="123"/>
      <c r="M92" s="119" t="s">
        <v>164</v>
      </c>
      <c r="N92" s="119"/>
      <c r="O92" s="119"/>
      <c r="P92" s="119"/>
      <c r="Q92" s="119" t="s">
        <v>207</v>
      </c>
      <c r="R92" s="119"/>
      <c r="S92" s="119"/>
      <c r="T92" s="119" t="s">
        <v>165</v>
      </c>
      <c r="U92" s="119"/>
      <c r="V92" s="119"/>
      <c r="W92" s="120">
        <v>0</v>
      </c>
      <c r="X92" s="120"/>
      <c r="Y92" s="120"/>
      <c r="Z92" s="118">
        <f t="shared" si="1"/>
        <v>3650</v>
      </c>
      <c r="AA92" s="118"/>
      <c r="AB92" s="118"/>
      <c r="AC92" s="118"/>
    </row>
    <row r="93" spans="1:29" s="3" customFormat="1" ht="61.5" customHeight="1">
      <c r="A93" s="146">
        <v>42213</v>
      </c>
      <c r="B93" s="146"/>
      <c r="C93" s="119" t="s">
        <v>208</v>
      </c>
      <c r="D93" s="119"/>
      <c r="E93" s="119"/>
      <c r="F93" s="119"/>
      <c r="G93" s="119"/>
      <c r="H93" s="121">
        <v>270</v>
      </c>
      <c r="I93" s="121"/>
      <c r="J93" s="123">
        <v>48500</v>
      </c>
      <c r="K93" s="123"/>
      <c r="L93" s="123"/>
      <c r="M93" s="119" t="s">
        <v>186</v>
      </c>
      <c r="N93" s="119"/>
      <c r="O93" s="119"/>
      <c r="P93" s="119"/>
      <c r="Q93" s="119" t="s">
        <v>209</v>
      </c>
      <c r="R93" s="119"/>
      <c r="S93" s="119"/>
      <c r="T93" s="119" t="s">
        <v>211</v>
      </c>
      <c r="U93" s="119"/>
      <c r="V93" s="119"/>
      <c r="W93" s="120">
        <v>0</v>
      </c>
      <c r="X93" s="120"/>
      <c r="Y93" s="120"/>
      <c r="Z93" s="118">
        <f t="shared" si="1"/>
        <v>48500</v>
      </c>
      <c r="AA93" s="118"/>
      <c r="AB93" s="118"/>
      <c r="AC93" s="118"/>
    </row>
    <row r="94" spans="1:29" s="3" customFormat="1" ht="49.5" customHeight="1">
      <c r="A94" s="146">
        <v>42216</v>
      </c>
      <c r="B94" s="146"/>
      <c r="C94" s="119" t="s">
        <v>191</v>
      </c>
      <c r="D94" s="119"/>
      <c r="E94" s="119"/>
      <c r="F94" s="119"/>
      <c r="G94" s="119"/>
      <c r="H94" s="121">
        <v>240</v>
      </c>
      <c r="I94" s="121"/>
      <c r="J94" s="123">
        <v>12331</v>
      </c>
      <c r="K94" s="123"/>
      <c r="L94" s="123"/>
      <c r="M94" s="119" t="s">
        <v>184</v>
      </c>
      <c r="N94" s="119"/>
      <c r="O94" s="119"/>
      <c r="P94" s="119"/>
      <c r="Q94" s="119" t="s">
        <v>210</v>
      </c>
      <c r="R94" s="119"/>
      <c r="S94" s="119"/>
      <c r="T94" s="119" t="s">
        <v>166</v>
      </c>
      <c r="U94" s="119"/>
      <c r="V94" s="119"/>
      <c r="W94" s="120">
        <v>0</v>
      </c>
      <c r="X94" s="120"/>
      <c r="Y94" s="120"/>
      <c r="Z94" s="118">
        <f t="shared" si="1"/>
        <v>12331</v>
      </c>
      <c r="AA94" s="118"/>
      <c r="AB94" s="118"/>
      <c r="AC94" s="118"/>
    </row>
    <row r="95" spans="1:29" s="3" customFormat="1" ht="42" customHeight="1">
      <c r="A95" s="146">
        <v>42219</v>
      </c>
      <c r="B95" s="146"/>
      <c r="C95" s="119" t="s">
        <v>212</v>
      </c>
      <c r="D95" s="119"/>
      <c r="E95" s="119"/>
      <c r="F95" s="119"/>
      <c r="G95" s="119"/>
      <c r="H95" s="121">
        <v>260</v>
      </c>
      <c r="I95" s="121"/>
      <c r="J95" s="123">
        <v>60000</v>
      </c>
      <c r="K95" s="123"/>
      <c r="L95" s="123"/>
      <c r="M95" s="119" t="s">
        <v>167</v>
      </c>
      <c r="N95" s="119"/>
      <c r="O95" s="119"/>
      <c r="P95" s="119"/>
      <c r="Q95" s="119" t="s">
        <v>214</v>
      </c>
      <c r="R95" s="119"/>
      <c r="S95" s="119"/>
      <c r="T95" s="119" t="s">
        <v>213</v>
      </c>
      <c r="U95" s="119"/>
      <c r="V95" s="119"/>
      <c r="W95" s="120">
        <v>0</v>
      </c>
      <c r="X95" s="120"/>
      <c r="Y95" s="120"/>
      <c r="Z95" s="118">
        <f t="shared" si="1"/>
        <v>60000</v>
      </c>
      <c r="AA95" s="118"/>
      <c r="AB95" s="118"/>
      <c r="AC95" s="118"/>
    </row>
    <row r="96" spans="1:29" s="3" customFormat="1" ht="44.25" customHeight="1">
      <c r="A96" s="146">
        <v>42221</v>
      </c>
      <c r="B96" s="146"/>
      <c r="C96" s="119" t="s">
        <v>212</v>
      </c>
      <c r="D96" s="119"/>
      <c r="E96" s="119"/>
      <c r="F96" s="119"/>
      <c r="G96" s="119"/>
      <c r="H96" s="121">
        <v>260</v>
      </c>
      <c r="I96" s="121"/>
      <c r="J96" s="123">
        <v>378000</v>
      </c>
      <c r="K96" s="123"/>
      <c r="L96" s="123"/>
      <c r="M96" s="119" t="s">
        <v>167</v>
      </c>
      <c r="N96" s="119"/>
      <c r="O96" s="119"/>
      <c r="P96" s="119"/>
      <c r="Q96" s="119" t="s">
        <v>215</v>
      </c>
      <c r="R96" s="119"/>
      <c r="S96" s="119"/>
      <c r="T96" s="119" t="s">
        <v>217</v>
      </c>
      <c r="U96" s="119"/>
      <c r="V96" s="119"/>
      <c r="W96" s="120">
        <v>0</v>
      </c>
      <c r="X96" s="120"/>
      <c r="Y96" s="120"/>
      <c r="Z96" s="118">
        <f>J96-W96</f>
        <v>378000</v>
      </c>
      <c r="AA96" s="118"/>
      <c r="AB96" s="118"/>
      <c r="AC96" s="118"/>
    </row>
    <row r="97" spans="1:29" s="3" customFormat="1" ht="47.25" customHeight="1">
      <c r="A97" s="146">
        <v>42228</v>
      </c>
      <c r="B97" s="146"/>
      <c r="C97" s="119" t="s">
        <v>216</v>
      </c>
      <c r="D97" s="119"/>
      <c r="E97" s="119"/>
      <c r="F97" s="119"/>
      <c r="G97" s="119"/>
      <c r="H97" s="121">
        <v>270</v>
      </c>
      <c r="I97" s="121"/>
      <c r="J97" s="123">
        <v>120000</v>
      </c>
      <c r="K97" s="123"/>
      <c r="L97" s="123"/>
      <c r="M97" s="119" t="s">
        <v>168</v>
      </c>
      <c r="N97" s="119"/>
      <c r="O97" s="119"/>
      <c r="P97" s="119"/>
      <c r="Q97" s="119" t="s">
        <v>218</v>
      </c>
      <c r="R97" s="119"/>
      <c r="S97" s="119"/>
      <c r="T97" s="119" t="s">
        <v>169</v>
      </c>
      <c r="U97" s="119"/>
      <c r="V97" s="119"/>
      <c r="W97" s="120"/>
      <c r="X97" s="120"/>
      <c r="Y97" s="120"/>
      <c r="Z97" s="118">
        <f t="shared" si="1"/>
        <v>120000</v>
      </c>
      <c r="AA97" s="118"/>
      <c r="AB97" s="118"/>
      <c r="AC97" s="118"/>
    </row>
    <row r="98" spans="1:29" s="3" customFormat="1" ht="44.25" customHeight="1">
      <c r="A98" s="146">
        <v>42237</v>
      </c>
      <c r="B98" s="146"/>
      <c r="C98" s="119" t="s">
        <v>191</v>
      </c>
      <c r="D98" s="119"/>
      <c r="E98" s="119"/>
      <c r="F98" s="119"/>
      <c r="G98" s="119"/>
      <c r="H98" s="121">
        <v>240</v>
      </c>
      <c r="I98" s="121"/>
      <c r="J98" s="122">
        <v>19116</v>
      </c>
      <c r="K98" s="122"/>
      <c r="L98" s="122"/>
      <c r="M98" s="119" t="s">
        <v>170</v>
      </c>
      <c r="N98" s="119"/>
      <c r="O98" s="119"/>
      <c r="P98" s="119"/>
      <c r="Q98" s="119" t="s">
        <v>219</v>
      </c>
      <c r="R98" s="119"/>
      <c r="S98" s="119"/>
      <c r="T98" s="119" t="s">
        <v>171</v>
      </c>
      <c r="U98" s="119"/>
      <c r="V98" s="119"/>
      <c r="W98" s="120">
        <v>0</v>
      </c>
      <c r="X98" s="120"/>
      <c r="Y98" s="120"/>
      <c r="Z98" s="118">
        <f t="shared" si="1"/>
        <v>19116</v>
      </c>
      <c r="AA98" s="118"/>
      <c r="AB98" s="118"/>
      <c r="AC98" s="118"/>
    </row>
    <row r="99" spans="1:29" s="3" customFormat="1" ht="45.75" customHeight="1">
      <c r="A99" s="146">
        <v>42244</v>
      </c>
      <c r="B99" s="146"/>
      <c r="C99" s="119" t="s">
        <v>191</v>
      </c>
      <c r="D99" s="119"/>
      <c r="E99" s="119"/>
      <c r="F99" s="119"/>
      <c r="G99" s="119"/>
      <c r="H99" s="121">
        <v>240</v>
      </c>
      <c r="I99" s="121"/>
      <c r="J99" s="122">
        <v>4661</v>
      </c>
      <c r="K99" s="122"/>
      <c r="L99" s="122"/>
      <c r="M99" s="119" t="s">
        <v>172</v>
      </c>
      <c r="N99" s="119"/>
      <c r="O99" s="119"/>
      <c r="P99" s="119"/>
      <c r="Q99" s="119" t="s">
        <v>220</v>
      </c>
      <c r="R99" s="119"/>
      <c r="S99" s="119"/>
      <c r="T99" s="119" t="s">
        <v>173</v>
      </c>
      <c r="U99" s="119"/>
      <c r="V99" s="119"/>
      <c r="W99" s="120">
        <v>0</v>
      </c>
      <c r="X99" s="120"/>
      <c r="Y99" s="120"/>
      <c r="Z99" s="118">
        <f t="shared" si="1"/>
        <v>4661</v>
      </c>
      <c r="AA99" s="118"/>
      <c r="AB99" s="118"/>
      <c r="AC99" s="118"/>
    </row>
    <row r="100" spans="1:29" s="3" customFormat="1" ht="48.75" customHeight="1">
      <c r="A100" s="146">
        <v>42248</v>
      </c>
      <c r="B100" s="146"/>
      <c r="C100" s="119" t="s">
        <v>191</v>
      </c>
      <c r="D100" s="119"/>
      <c r="E100" s="119"/>
      <c r="F100" s="119"/>
      <c r="G100" s="119"/>
      <c r="H100" s="121">
        <v>240</v>
      </c>
      <c r="I100" s="121"/>
      <c r="J100" s="122">
        <v>9870</v>
      </c>
      <c r="K100" s="122"/>
      <c r="L100" s="122"/>
      <c r="M100" s="119" t="s">
        <v>174</v>
      </c>
      <c r="N100" s="119"/>
      <c r="O100" s="119"/>
      <c r="P100" s="119"/>
      <c r="Q100" s="119" t="s">
        <v>221</v>
      </c>
      <c r="R100" s="119"/>
      <c r="S100" s="119"/>
      <c r="T100" s="119" t="s">
        <v>175</v>
      </c>
      <c r="U100" s="119"/>
      <c r="V100" s="119"/>
      <c r="W100" s="120">
        <v>0</v>
      </c>
      <c r="X100" s="120"/>
      <c r="Y100" s="120"/>
      <c r="Z100" s="118">
        <f t="shared" si="1"/>
        <v>9870</v>
      </c>
      <c r="AA100" s="118"/>
      <c r="AB100" s="118"/>
      <c r="AC100" s="118"/>
    </row>
    <row r="101" spans="1:29" s="3" customFormat="1" ht="48.75" customHeight="1">
      <c r="A101" s="146">
        <v>42248</v>
      </c>
      <c r="B101" s="146"/>
      <c r="C101" s="119" t="s">
        <v>191</v>
      </c>
      <c r="D101" s="119"/>
      <c r="E101" s="119"/>
      <c r="F101" s="119"/>
      <c r="G101" s="119"/>
      <c r="H101" s="121">
        <v>240</v>
      </c>
      <c r="I101" s="121"/>
      <c r="J101" s="122">
        <v>21240</v>
      </c>
      <c r="K101" s="122"/>
      <c r="L101" s="122"/>
      <c r="M101" s="119" t="s">
        <v>176</v>
      </c>
      <c r="N101" s="119"/>
      <c r="O101" s="119"/>
      <c r="P101" s="119"/>
      <c r="Q101" s="119" t="s">
        <v>222</v>
      </c>
      <c r="R101" s="119"/>
      <c r="S101" s="119"/>
      <c r="T101" s="119" t="s">
        <v>177</v>
      </c>
      <c r="U101" s="119"/>
      <c r="V101" s="119"/>
      <c r="W101" s="120">
        <v>0</v>
      </c>
      <c r="X101" s="120"/>
      <c r="Y101" s="120"/>
      <c r="Z101" s="118">
        <f t="shared" ref="Z101:Z106" si="2">J101-W101</f>
        <v>21240</v>
      </c>
      <c r="AA101" s="118"/>
      <c r="AB101" s="118"/>
      <c r="AC101" s="118"/>
    </row>
    <row r="102" spans="1:29" s="3" customFormat="1" ht="42" customHeight="1">
      <c r="A102" s="146">
        <v>42250</v>
      </c>
      <c r="B102" s="146"/>
      <c r="C102" s="119" t="s">
        <v>191</v>
      </c>
      <c r="D102" s="119"/>
      <c r="E102" s="119"/>
      <c r="F102" s="119"/>
      <c r="G102" s="119"/>
      <c r="H102" s="121">
        <v>240</v>
      </c>
      <c r="I102" s="121"/>
      <c r="J102" s="122">
        <v>4960</v>
      </c>
      <c r="K102" s="122"/>
      <c r="L102" s="122"/>
      <c r="M102" s="119" t="s">
        <v>178</v>
      </c>
      <c r="N102" s="119"/>
      <c r="O102" s="119"/>
      <c r="P102" s="119"/>
      <c r="Q102" s="119" t="s">
        <v>223</v>
      </c>
      <c r="R102" s="119"/>
      <c r="S102" s="119"/>
      <c r="T102" s="119" t="s">
        <v>179</v>
      </c>
      <c r="U102" s="119"/>
      <c r="V102" s="119"/>
      <c r="W102" s="120">
        <v>0</v>
      </c>
      <c r="X102" s="120"/>
      <c r="Y102" s="120"/>
      <c r="Z102" s="118">
        <f t="shared" si="2"/>
        <v>4960</v>
      </c>
      <c r="AA102" s="118"/>
      <c r="AB102" s="118"/>
      <c r="AC102" s="118"/>
    </row>
    <row r="103" spans="1:29" s="3" customFormat="1" ht="39" customHeight="1">
      <c r="A103" s="146">
        <v>42250</v>
      </c>
      <c r="B103" s="146"/>
      <c r="C103" s="119" t="s">
        <v>224</v>
      </c>
      <c r="D103" s="119"/>
      <c r="E103" s="119"/>
      <c r="F103" s="119"/>
      <c r="G103" s="119"/>
      <c r="H103" s="121">
        <v>270</v>
      </c>
      <c r="I103" s="121"/>
      <c r="J103" s="122">
        <v>242083</v>
      </c>
      <c r="K103" s="122"/>
      <c r="L103" s="122"/>
      <c r="M103" s="119" t="s">
        <v>226</v>
      </c>
      <c r="N103" s="119"/>
      <c r="O103" s="119"/>
      <c r="P103" s="119"/>
      <c r="Q103" s="119" t="s">
        <v>227</v>
      </c>
      <c r="R103" s="119"/>
      <c r="S103" s="119"/>
      <c r="T103" s="119" t="s">
        <v>225</v>
      </c>
      <c r="U103" s="119"/>
      <c r="V103" s="119"/>
      <c r="W103" s="120">
        <v>0</v>
      </c>
      <c r="X103" s="120"/>
      <c r="Y103" s="120"/>
      <c r="Z103" s="118">
        <f t="shared" si="2"/>
        <v>242083</v>
      </c>
      <c r="AA103" s="118"/>
      <c r="AB103" s="118"/>
      <c r="AC103" s="118"/>
    </row>
    <row r="104" spans="1:29" s="3" customFormat="1" ht="43.5" customHeight="1">
      <c r="A104" s="146">
        <v>42254</v>
      </c>
      <c r="B104" s="146"/>
      <c r="C104" s="119" t="s">
        <v>191</v>
      </c>
      <c r="D104" s="119"/>
      <c r="E104" s="119"/>
      <c r="F104" s="119"/>
      <c r="G104" s="119"/>
      <c r="H104" s="121">
        <v>240</v>
      </c>
      <c r="I104" s="121"/>
      <c r="J104" s="122">
        <v>11940</v>
      </c>
      <c r="K104" s="122"/>
      <c r="L104" s="122"/>
      <c r="M104" s="119" t="s">
        <v>180</v>
      </c>
      <c r="N104" s="119"/>
      <c r="O104" s="119"/>
      <c r="P104" s="119"/>
      <c r="Q104" s="119" t="s">
        <v>228</v>
      </c>
      <c r="R104" s="119"/>
      <c r="S104" s="119"/>
      <c r="T104" s="119" t="s">
        <v>181</v>
      </c>
      <c r="U104" s="119"/>
      <c r="V104" s="119"/>
      <c r="W104" s="120">
        <v>0</v>
      </c>
      <c r="X104" s="120"/>
      <c r="Y104" s="120"/>
      <c r="Z104" s="118">
        <f t="shared" si="2"/>
        <v>11940</v>
      </c>
      <c r="AA104" s="118"/>
      <c r="AB104" s="118"/>
      <c r="AC104" s="118"/>
    </row>
    <row r="105" spans="1:29" s="3" customFormat="1" ht="54.75" customHeight="1">
      <c r="A105" s="146">
        <v>42256</v>
      </c>
      <c r="B105" s="146"/>
      <c r="C105" s="119" t="s">
        <v>229</v>
      </c>
      <c r="D105" s="119"/>
      <c r="E105" s="119"/>
      <c r="F105" s="119"/>
      <c r="G105" s="119"/>
      <c r="H105" s="121">
        <v>270</v>
      </c>
      <c r="I105" s="121"/>
      <c r="J105" s="122">
        <v>75060</v>
      </c>
      <c r="K105" s="122"/>
      <c r="L105" s="122"/>
      <c r="M105" s="119" t="s">
        <v>230</v>
      </c>
      <c r="N105" s="119"/>
      <c r="O105" s="119"/>
      <c r="P105" s="119"/>
      <c r="Q105" s="119" t="s">
        <v>231</v>
      </c>
      <c r="R105" s="119"/>
      <c r="S105" s="119"/>
      <c r="T105" s="119" t="s">
        <v>232</v>
      </c>
      <c r="U105" s="119"/>
      <c r="V105" s="119"/>
      <c r="W105" s="120">
        <v>0</v>
      </c>
      <c r="X105" s="120"/>
      <c r="Y105" s="120"/>
      <c r="Z105" s="118">
        <f t="shared" si="2"/>
        <v>75060</v>
      </c>
      <c r="AA105" s="118"/>
      <c r="AB105" s="118"/>
      <c r="AC105" s="118"/>
    </row>
    <row r="106" spans="1:29" s="3" customFormat="1" ht="15.75">
      <c r="A106" s="149"/>
      <c r="B106" s="149"/>
      <c r="C106" s="128"/>
      <c r="D106" s="128"/>
      <c r="E106" s="128"/>
      <c r="F106" s="128"/>
      <c r="G106" s="128"/>
      <c r="H106" s="129"/>
      <c r="I106" s="129"/>
      <c r="J106" s="169"/>
      <c r="K106" s="169"/>
      <c r="L106" s="169"/>
      <c r="M106" s="128"/>
      <c r="N106" s="128"/>
      <c r="O106" s="128"/>
      <c r="P106" s="128"/>
      <c r="Q106" s="128"/>
      <c r="R106" s="128"/>
      <c r="S106" s="128"/>
      <c r="T106" s="128"/>
      <c r="U106" s="128"/>
      <c r="V106" s="128"/>
      <c r="W106" s="150"/>
      <c r="X106" s="150"/>
      <c r="Y106" s="150"/>
      <c r="Z106" s="184">
        <f t="shared" si="2"/>
        <v>0</v>
      </c>
      <c r="AA106" s="184"/>
      <c r="AB106" s="184"/>
      <c r="AC106" s="184"/>
    </row>
    <row r="107" spans="1:29" s="3" customFormat="1" ht="18" customHeight="1">
      <c r="A107" s="148"/>
      <c r="B107" s="148"/>
      <c r="C107" s="114" t="s">
        <v>3</v>
      </c>
      <c r="D107" s="114"/>
      <c r="E107" s="114"/>
      <c r="F107" s="114"/>
      <c r="G107" s="114"/>
      <c r="H107" s="115"/>
      <c r="I107" s="115"/>
      <c r="J107" s="117">
        <f>SUM(J81:L106)</f>
        <v>1237000</v>
      </c>
      <c r="K107" s="117"/>
      <c r="L107" s="117"/>
      <c r="M107" s="113"/>
      <c r="N107" s="113"/>
      <c r="O107" s="113"/>
      <c r="P107" s="113"/>
      <c r="Q107" s="151"/>
      <c r="R107" s="151"/>
      <c r="S107" s="151"/>
      <c r="T107" s="113"/>
      <c r="U107" s="113"/>
      <c r="V107" s="113"/>
      <c r="W107" s="117">
        <f>SUM(W81:Y106)</f>
        <v>0</v>
      </c>
      <c r="X107" s="117"/>
      <c r="Y107" s="117"/>
      <c r="Z107" s="117">
        <f>SUM(Z81:AC106)</f>
        <v>1237000</v>
      </c>
      <c r="AA107" s="117"/>
      <c r="AB107" s="117"/>
      <c r="AC107" s="117"/>
    </row>
    <row r="108" spans="1:29" ht="11.25" customHeight="1">
      <c r="A108" s="21"/>
      <c r="B108" s="21"/>
      <c r="C108" s="22"/>
      <c r="D108" s="23"/>
      <c r="E108" s="23"/>
      <c r="F108" s="23"/>
      <c r="G108" s="23"/>
      <c r="H108" s="24"/>
      <c r="I108" s="24"/>
      <c r="J108" s="25"/>
      <c r="K108" s="25"/>
      <c r="L108" s="25"/>
      <c r="M108" s="26"/>
      <c r="N108" s="26"/>
      <c r="O108" s="26"/>
      <c r="P108" s="26"/>
      <c r="Q108" s="27"/>
      <c r="R108" s="27"/>
      <c r="S108" s="27"/>
      <c r="T108" s="26"/>
      <c r="U108" s="26"/>
      <c r="V108" s="26"/>
      <c r="W108" s="27"/>
      <c r="X108" s="27"/>
      <c r="Y108" s="27"/>
      <c r="Z108" s="27"/>
      <c r="AA108" s="27"/>
      <c r="AB108" s="27"/>
      <c r="AC108" s="27"/>
    </row>
    <row r="109" spans="1:29">
      <c r="A109" s="116" t="s">
        <v>63</v>
      </c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</row>
    <row r="110" spans="1:29" s="29" customFormat="1" ht="12.75" customHeight="1">
      <c r="A110" s="112"/>
      <c r="B110" s="112"/>
      <c r="C110" s="112"/>
      <c r="D110" s="112"/>
      <c r="E110" s="112"/>
      <c r="F110" s="112"/>
      <c r="G110" s="112"/>
      <c r="H110" s="112"/>
      <c r="I110" s="112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AC110" s="30"/>
    </row>
    <row r="111" spans="1:29" s="29" customFormat="1" ht="21" customHeight="1">
      <c r="A111" s="145" t="s">
        <v>78</v>
      </c>
      <c r="B111" s="145"/>
      <c r="C111" s="145"/>
      <c r="D111" s="145"/>
      <c r="E111" s="145"/>
      <c r="F111" s="145"/>
      <c r="G111" s="145"/>
      <c r="H111" s="145"/>
      <c r="I111" s="145"/>
      <c r="J111" s="152"/>
      <c r="K111" s="152"/>
      <c r="L111" s="152"/>
      <c r="M111" s="152"/>
      <c r="N111" s="152"/>
      <c r="O111" s="152"/>
      <c r="P111" s="73"/>
      <c r="Q111" s="152" t="s">
        <v>141</v>
      </c>
      <c r="R111" s="152"/>
      <c r="S111" s="152"/>
      <c r="T111" s="152"/>
      <c r="U111" s="152"/>
      <c r="V111" s="152"/>
      <c r="W111" s="152"/>
      <c r="X111" s="152"/>
      <c r="Y111" s="74"/>
      <c r="Z111" s="74"/>
      <c r="AA111" s="74"/>
      <c r="AB111" s="74"/>
      <c r="AC111" s="30"/>
    </row>
    <row r="112" spans="1:29" s="29" customFormat="1">
      <c r="A112" s="31"/>
      <c r="B112" s="32"/>
      <c r="C112" s="20"/>
      <c r="D112" s="33"/>
      <c r="E112" s="31"/>
      <c r="J112" s="102" t="s">
        <v>83</v>
      </c>
      <c r="K112" s="102"/>
      <c r="L112" s="102"/>
      <c r="M112" s="102"/>
      <c r="N112" s="102"/>
      <c r="O112" s="102"/>
      <c r="P112" s="72"/>
      <c r="Q112" s="101" t="s">
        <v>8</v>
      </c>
      <c r="R112" s="101"/>
      <c r="S112" s="101"/>
      <c r="T112" s="101"/>
      <c r="U112" s="101"/>
      <c r="V112" s="101"/>
      <c r="W112" s="101"/>
      <c r="X112" s="101"/>
      <c r="Y112" s="72"/>
      <c r="Z112" s="72"/>
      <c r="AA112" s="72"/>
      <c r="AB112" s="72"/>
    </row>
    <row r="113" spans="1:29" s="29" customFormat="1" ht="15.75">
      <c r="A113" s="31"/>
      <c r="B113" s="32"/>
      <c r="C113" s="20"/>
      <c r="D113" s="33"/>
      <c r="E113" s="31"/>
      <c r="J113" s="69"/>
      <c r="K113" s="105"/>
      <c r="L113" s="105"/>
      <c r="M113" s="105"/>
      <c r="N113" s="105"/>
      <c r="O113" s="69"/>
      <c r="P113" s="69"/>
      <c r="Q113" s="69"/>
      <c r="R113" s="69"/>
      <c r="S113" s="111"/>
      <c r="T113" s="111"/>
      <c r="U113" s="111"/>
      <c r="V113" s="111"/>
      <c r="W113" s="69"/>
      <c r="X113" s="69"/>
      <c r="Y113" s="69"/>
      <c r="Z113" s="69"/>
      <c r="AA113" s="69"/>
      <c r="AB113" s="69"/>
      <c r="AC113" s="30"/>
    </row>
    <row r="114" spans="1:29" s="29" customFormat="1" ht="15.75">
      <c r="A114" s="31"/>
      <c r="B114" s="32"/>
      <c r="C114" s="20"/>
      <c r="D114" s="33"/>
      <c r="E114" s="31"/>
      <c r="J114" s="69"/>
      <c r="K114" s="102" t="s">
        <v>79</v>
      </c>
      <c r="L114" s="102"/>
      <c r="M114" s="102"/>
      <c r="N114" s="102"/>
      <c r="O114" s="69"/>
      <c r="P114" s="69"/>
      <c r="Q114" s="69"/>
      <c r="R114" s="69"/>
      <c r="S114" s="101"/>
      <c r="T114" s="101"/>
      <c r="U114" s="101"/>
      <c r="V114" s="101"/>
      <c r="W114" s="69"/>
      <c r="X114" s="69"/>
      <c r="Y114" s="69"/>
      <c r="Z114" s="69"/>
      <c r="AA114" s="69"/>
      <c r="AB114" s="69"/>
      <c r="AC114" s="30"/>
    </row>
    <row r="115" spans="1:29" s="79" customFormat="1" ht="57.75" customHeight="1">
      <c r="A115" s="108" t="s">
        <v>85</v>
      </c>
      <c r="B115" s="108"/>
      <c r="C115" s="108"/>
      <c r="D115" s="108"/>
      <c r="E115" s="108"/>
      <c r="F115" s="108"/>
      <c r="G115" s="108"/>
      <c r="H115" s="108"/>
      <c r="I115" s="108"/>
      <c r="J115" s="109"/>
      <c r="K115" s="109"/>
      <c r="L115" s="109"/>
      <c r="M115" s="109"/>
      <c r="N115" s="109"/>
      <c r="O115" s="109"/>
      <c r="P115" s="77"/>
      <c r="Q115" s="109"/>
      <c r="R115" s="109"/>
      <c r="S115" s="109"/>
      <c r="T115" s="109"/>
      <c r="U115" s="109"/>
      <c r="V115" s="109"/>
      <c r="W115" s="109"/>
      <c r="X115" s="109"/>
      <c r="Y115" s="74"/>
      <c r="Z115" s="74"/>
      <c r="AA115" s="74"/>
      <c r="AB115" s="74"/>
      <c r="AC115" s="78"/>
    </row>
    <row r="116" spans="1:29" s="79" customFormat="1">
      <c r="A116" s="80"/>
      <c r="B116" s="81"/>
      <c r="C116" s="82"/>
      <c r="D116" s="83"/>
      <c r="E116" s="80"/>
      <c r="J116" s="107" t="s">
        <v>83</v>
      </c>
      <c r="K116" s="107"/>
      <c r="L116" s="107"/>
      <c r="M116" s="107"/>
      <c r="N116" s="107"/>
      <c r="O116" s="107"/>
      <c r="P116" s="84"/>
      <c r="Q116" s="104" t="s">
        <v>8</v>
      </c>
      <c r="R116" s="104"/>
      <c r="S116" s="104"/>
      <c r="T116" s="104"/>
      <c r="U116" s="104"/>
      <c r="V116" s="104"/>
      <c r="W116" s="104"/>
      <c r="X116" s="104"/>
      <c r="Y116" s="84"/>
      <c r="Z116" s="84"/>
      <c r="AA116" s="84"/>
      <c r="AB116" s="84"/>
    </row>
    <row r="117" spans="1:29" s="79" customFormat="1" ht="15.75">
      <c r="A117" s="80"/>
      <c r="B117" s="81"/>
      <c r="C117" s="82"/>
      <c r="D117" s="83"/>
      <c r="E117" s="80"/>
      <c r="J117" s="85"/>
      <c r="K117" s="106"/>
      <c r="L117" s="106"/>
      <c r="M117" s="106"/>
      <c r="N117" s="106"/>
      <c r="O117" s="85"/>
      <c r="P117" s="85" t="s">
        <v>86</v>
      </c>
      <c r="Q117" s="85"/>
      <c r="R117" s="85"/>
      <c r="S117" s="103"/>
      <c r="T117" s="103"/>
      <c r="U117" s="103"/>
      <c r="V117" s="103"/>
      <c r="W117" s="85"/>
      <c r="X117" s="85"/>
      <c r="Y117" s="85"/>
      <c r="Z117" s="85"/>
      <c r="AA117" s="85"/>
      <c r="AB117" s="85"/>
      <c r="AC117" s="78"/>
    </row>
    <row r="118" spans="1:29" s="79" customFormat="1" ht="15.75">
      <c r="A118" s="80"/>
      <c r="B118" s="81"/>
      <c r="C118" s="82"/>
      <c r="D118" s="83"/>
      <c r="E118" s="80"/>
      <c r="J118" s="85"/>
      <c r="K118" s="107" t="s">
        <v>79</v>
      </c>
      <c r="L118" s="107"/>
      <c r="M118" s="107"/>
      <c r="N118" s="107"/>
      <c r="O118" s="85"/>
      <c r="P118" s="85"/>
      <c r="Q118" s="85"/>
      <c r="R118" s="85"/>
      <c r="S118" s="104"/>
      <c r="T118" s="104"/>
      <c r="U118" s="104"/>
      <c r="V118" s="104"/>
      <c r="W118" s="85"/>
      <c r="X118" s="85"/>
      <c r="Y118" s="85"/>
      <c r="Z118" s="85"/>
      <c r="AA118" s="85"/>
      <c r="AB118" s="85"/>
      <c r="AC118" s="78"/>
    </row>
    <row r="119" spans="1:29" s="86" customFormat="1"/>
    <row r="120" spans="1:29" s="86" customFormat="1" ht="19.5" customHeight="1">
      <c r="B120" s="110" t="s">
        <v>120</v>
      </c>
      <c r="C120" s="110"/>
      <c r="D120" s="110"/>
      <c r="E120" s="110"/>
    </row>
    <row r="121" spans="1:29" s="86" customFormat="1" ht="25.5" customHeight="1">
      <c r="B121" s="100" t="s">
        <v>182</v>
      </c>
      <c r="C121" s="100"/>
      <c r="D121" s="100"/>
      <c r="E121" s="100"/>
      <c r="F121" s="100"/>
      <c r="G121" s="100"/>
      <c r="H121" s="100"/>
      <c r="I121" s="100"/>
      <c r="J121" s="100"/>
      <c r="K121" s="100"/>
      <c r="L121" s="100"/>
      <c r="M121" s="100"/>
      <c r="N121" s="100"/>
      <c r="O121" s="100"/>
      <c r="P121" s="100"/>
      <c r="Q121" s="100"/>
      <c r="R121" s="100"/>
      <c r="S121" s="100"/>
      <c r="T121" s="100"/>
      <c r="U121" s="100"/>
      <c r="V121" s="100"/>
      <c r="W121" s="100"/>
      <c r="X121" s="100"/>
      <c r="Y121" s="100"/>
      <c r="Z121" s="100"/>
      <c r="AA121" s="100"/>
      <c r="AB121" s="100"/>
      <c r="AC121" s="100"/>
    </row>
    <row r="122" spans="1:29" s="86" customFormat="1"/>
  </sheetData>
  <mergeCells count="506">
    <mergeCell ref="Z96:AC96"/>
    <mergeCell ref="M95:P95"/>
    <mergeCell ref="Q95:S95"/>
    <mergeCell ref="T95:V95"/>
    <mergeCell ref="W95:Y95"/>
    <mergeCell ref="Z95:AC95"/>
    <mergeCell ref="Z93:AC93"/>
    <mergeCell ref="A94:B94"/>
    <mergeCell ref="C94:G94"/>
    <mergeCell ref="H94:I94"/>
    <mergeCell ref="J94:L94"/>
    <mergeCell ref="M94:P94"/>
    <mergeCell ref="Q94:S94"/>
    <mergeCell ref="T94:V94"/>
    <mergeCell ref="W94:Y94"/>
    <mergeCell ref="Z94:AC94"/>
    <mergeCell ref="A96:B96"/>
    <mergeCell ref="C96:G96"/>
    <mergeCell ref="H96:I96"/>
    <mergeCell ref="J96:L96"/>
    <mergeCell ref="M96:P96"/>
    <mergeCell ref="Q96:S96"/>
    <mergeCell ref="A95:B95"/>
    <mergeCell ref="C95:G95"/>
    <mergeCell ref="T92:V92"/>
    <mergeCell ref="W92:Y92"/>
    <mergeCell ref="Z92:AC92"/>
    <mergeCell ref="A93:B93"/>
    <mergeCell ref="C93:G93"/>
    <mergeCell ref="H93:I93"/>
    <mergeCell ref="J93:L93"/>
    <mergeCell ref="M93:P93"/>
    <mergeCell ref="Q93:S93"/>
    <mergeCell ref="T93:V93"/>
    <mergeCell ref="W93:Y93"/>
    <mergeCell ref="Z105:AC105"/>
    <mergeCell ref="M105:P105"/>
    <mergeCell ref="Z106:AC106"/>
    <mergeCell ref="J111:O111"/>
    <mergeCell ref="A89:B89"/>
    <mergeCell ref="C89:G89"/>
    <mergeCell ref="H89:I89"/>
    <mergeCell ref="J89:L89"/>
    <mergeCell ref="Z89:AC89"/>
    <mergeCell ref="A90:B90"/>
    <mergeCell ref="C90:G90"/>
    <mergeCell ref="H90:I90"/>
    <mergeCell ref="J90:L90"/>
    <mergeCell ref="M90:P90"/>
    <mergeCell ref="Q90:S90"/>
    <mergeCell ref="T90:V90"/>
    <mergeCell ref="W90:Y90"/>
    <mergeCell ref="Z90:AC90"/>
    <mergeCell ref="A91:B91"/>
    <mergeCell ref="C91:G91"/>
    <mergeCell ref="H91:I91"/>
    <mergeCell ref="J91:L91"/>
    <mergeCell ref="M91:P91"/>
    <mergeCell ref="Q91:S91"/>
    <mergeCell ref="A104:B104"/>
    <mergeCell ref="C104:G104"/>
    <mergeCell ref="H104:I104"/>
    <mergeCell ref="J104:L104"/>
    <mergeCell ref="M104:P104"/>
    <mergeCell ref="Q104:S104"/>
    <mergeCell ref="Z101:AC101"/>
    <mergeCell ref="C102:G102"/>
    <mergeCell ref="H102:I102"/>
    <mergeCell ref="Z104:AC104"/>
    <mergeCell ref="Z102:AC102"/>
    <mergeCell ref="Z103:AC103"/>
    <mergeCell ref="A103:B103"/>
    <mergeCell ref="M102:P102"/>
    <mergeCell ref="A102:B102"/>
    <mergeCell ref="J102:L102"/>
    <mergeCell ref="T103:V103"/>
    <mergeCell ref="H103:I103"/>
    <mergeCell ref="J103:L103"/>
    <mergeCell ref="J101:L101"/>
    <mergeCell ref="M101:P101"/>
    <mergeCell ref="Q101:S101"/>
    <mergeCell ref="C103:G103"/>
    <mergeCell ref="T101:V101"/>
    <mergeCell ref="W99:Y99"/>
    <mergeCell ref="C4:Z4"/>
    <mergeCell ref="C11:Z11"/>
    <mergeCell ref="C12:Z12"/>
    <mergeCell ref="T104:V104"/>
    <mergeCell ref="W104:Y104"/>
    <mergeCell ref="W101:Y101"/>
    <mergeCell ref="W103:Y103"/>
    <mergeCell ref="W102:Y102"/>
    <mergeCell ref="T97:V97"/>
    <mergeCell ref="W97:Y97"/>
    <mergeCell ref="Z88:AC88"/>
    <mergeCell ref="M89:P89"/>
    <mergeCell ref="Q89:S89"/>
    <mergeCell ref="T89:V89"/>
    <mergeCell ref="Z100:AC100"/>
    <mergeCell ref="Z97:AC97"/>
    <mergeCell ref="W98:Y98"/>
    <mergeCell ref="Z98:AC98"/>
    <mergeCell ref="T91:V91"/>
    <mergeCell ref="W91:Y91"/>
    <mergeCell ref="Z91:AC91"/>
    <mergeCell ref="T96:V96"/>
    <mergeCell ref="W96:Y96"/>
    <mergeCell ref="D55:M55"/>
    <mergeCell ref="Y65:AC65"/>
    <mergeCell ref="Y64:AC64"/>
    <mergeCell ref="Y54:AC54"/>
    <mergeCell ref="A54:C54"/>
    <mergeCell ref="D54:M54"/>
    <mergeCell ref="A56:C56"/>
    <mergeCell ref="A100:B100"/>
    <mergeCell ref="A101:B101"/>
    <mergeCell ref="C101:G101"/>
    <mergeCell ref="H101:I101"/>
    <mergeCell ref="Z99:AC99"/>
    <mergeCell ref="H100:I100"/>
    <mergeCell ref="J100:L100"/>
    <mergeCell ref="M100:P100"/>
    <mergeCell ref="W100:Y100"/>
    <mergeCell ref="Q100:S100"/>
    <mergeCell ref="Q99:S99"/>
    <mergeCell ref="T99:V99"/>
    <mergeCell ref="A99:B99"/>
    <mergeCell ref="C99:G99"/>
    <mergeCell ref="H99:I99"/>
    <mergeCell ref="J99:L99"/>
    <mergeCell ref="M99:P99"/>
    <mergeCell ref="D58:M58"/>
    <mergeCell ref="E63:M63"/>
    <mergeCell ref="Y63:AC63"/>
    <mergeCell ref="C63:D63"/>
    <mergeCell ref="T63:X63"/>
    <mergeCell ref="N63:P63"/>
    <mergeCell ref="Q63:S63"/>
    <mergeCell ref="A61:AC61"/>
    <mergeCell ref="N62:P62"/>
    <mergeCell ref="Q62:S62"/>
    <mergeCell ref="A62:B62"/>
    <mergeCell ref="C62:D62"/>
    <mergeCell ref="E62:M62"/>
    <mergeCell ref="A63:B63"/>
    <mergeCell ref="T62:X62"/>
    <mergeCell ref="Y62:AC62"/>
    <mergeCell ref="A59:C59"/>
    <mergeCell ref="D59:M59"/>
    <mergeCell ref="A73:B73"/>
    <mergeCell ref="C13:Z13"/>
    <mergeCell ref="A16:C16"/>
    <mergeCell ref="D16:M16"/>
    <mergeCell ref="A19:C19"/>
    <mergeCell ref="D19:M19"/>
    <mergeCell ref="N19:P19"/>
    <mergeCell ref="Q19:S19"/>
    <mergeCell ref="D17:M17"/>
    <mergeCell ref="D18:M18"/>
    <mergeCell ref="N16:P16"/>
    <mergeCell ref="Q16:S16"/>
    <mergeCell ref="A15:AC15"/>
    <mergeCell ref="A18:C18"/>
    <mergeCell ref="N17:P17"/>
    <mergeCell ref="A17:C17"/>
    <mergeCell ref="Q17:S17"/>
    <mergeCell ref="Y17:AC17"/>
    <mergeCell ref="T16:X16"/>
    <mergeCell ref="Y16:AC16"/>
    <mergeCell ref="T17:X17"/>
    <mergeCell ref="N18:P18"/>
    <mergeCell ref="Q18:S18"/>
    <mergeCell ref="D56:M56"/>
    <mergeCell ref="C70:D70"/>
    <mergeCell ref="N71:P71"/>
    <mergeCell ref="Q71:S71"/>
    <mergeCell ref="Q69:S69"/>
    <mergeCell ref="E69:M69"/>
    <mergeCell ref="N69:P69"/>
    <mergeCell ref="A72:B72"/>
    <mergeCell ref="C72:D72"/>
    <mergeCell ref="A71:B71"/>
    <mergeCell ref="C71:D71"/>
    <mergeCell ref="Q70:S70"/>
    <mergeCell ref="Q72:S72"/>
    <mergeCell ref="E68:M68"/>
    <mergeCell ref="N68:P68"/>
    <mergeCell ref="E70:M70"/>
    <mergeCell ref="E71:M71"/>
    <mergeCell ref="T71:X71"/>
    <mergeCell ref="Y71:AC71"/>
    <mergeCell ref="E72:M72"/>
    <mergeCell ref="N72:P72"/>
    <mergeCell ref="Y69:AC69"/>
    <mergeCell ref="T70:X70"/>
    <mergeCell ref="T72:X72"/>
    <mergeCell ref="Y72:AC72"/>
    <mergeCell ref="Y70:AC70"/>
    <mergeCell ref="C82:G82"/>
    <mergeCell ref="H81:I81"/>
    <mergeCell ref="H106:I106"/>
    <mergeCell ref="J106:L106"/>
    <mergeCell ref="H87:I87"/>
    <mergeCell ref="J87:L87"/>
    <mergeCell ref="M86:P86"/>
    <mergeCell ref="M106:P106"/>
    <mergeCell ref="M87:P87"/>
    <mergeCell ref="C88:G88"/>
    <mergeCell ref="H88:I88"/>
    <mergeCell ref="J88:L88"/>
    <mergeCell ref="M88:P88"/>
    <mergeCell ref="M103:P103"/>
    <mergeCell ref="C92:G92"/>
    <mergeCell ref="H92:I92"/>
    <mergeCell ref="J92:L92"/>
    <mergeCell ref="M92:P92"/>
    <mergeCell ref="H95:I95"/>
    <mergeCell ref="J95:L95"/>
    <mergeCell ref="M98:P98"/>
    <mergeCell ref="A97:B97"/>
    <mergeCell ref="C97:G97"/>
    <mergeCell ref="H97:I97"/>
    <mergeCell ref="J97:L97"/>
    <mergeCell ref="M97:P97"/>
    <mergeCell ref="A87:B87"/>
    <mergeCell ref="C87:G87"/>
    <mergeCell ref="C86:G86"/>
    <mergeCell ref="A85:B85"/>
    <mergeCell ref="C85:G85"/>
    <mergeCell ref="A88:B88"/>
    <mergeCell ref="A92:B92"/>
    <mergeCell ref="E64:M64"/>
    <mergeCell ref="N64:P64"/>
    <mergeCell ref="T68:X68"/>
    <mergeCell ref="A65:B65"/>
    <mergeCell ref="A69:B69"/>
    <mergeCell ref="C69:D69"/>
    <mergeCell ref="A67:B67"/>
    <mergeCell ref="C67:D67"/>
    <mergeCell ref="E67:M67"/>
    <mergeCell ref="N67:P67"/>
    <mergeCell ref="Q65:S65"/>
    <mergeCell ref="T65:X65"/>
    <mergeCell ref="T64:X64"/>
    <mergeCell ref="C65:D65"/>
    <mergeCell ref="E65:M65"/>
    <mergeCell ref="N65:P65"/>
    <mergeCell ref="Q66:S66"/>
    <mergeCell ref="T67:X67"/>
    <mergeCell ref="C66:D66"/>
    <mergeCell ref="N66:P66"/>
    <mergeCell ref="A66:B66"/>
    <mergeCell ref="T66:X66"/>
    <mergeCell ref="A64:B64"/>
    <mergeCell ref="C64:D64"/>
    <mergeCell ref="H79:I79"/>
    <mergeCell ref="A78:AC78"/>
    <mergeCell ref="C81:G81"/>
    <mergeCell ref="N74:P74"/>
    <mergeCell ref="M81:P81"/>
    <mergeCell ref="M80:P80"/>
    <mergeCell ref="T81:V81"/>
    <mergeCell ref="Z81:AC81"/>
    <mergeCell ref="Q80:S80"/>
    <mergeCell ref="Q79:S79"/>
    <mergeCell ref="W80:Y80"/>
    <mergeCell ref="Z80:AC80"/>
    <mergeCell ref="W81:Y81"/>
    <mergeCell ref="A74:B74"/>
    <mergeCell ref="H80:I80"/>
    <mergeCell ref="C74:D74"/>
    <mergeCell ref="M82:P82"/>
    <mergeCell ref="Y74:AC74"/>
    <mergeCell ref="T74:X74"/>
    <mergeCell ref="H82:I82"/>
    <mergeCell ref="J82:L82"/>
    <mergeCell ref="W84:Y84"/>
    <mergeCell ref="Z82:AC82"/>
    <mergeCell ref="M83:P83"/>
    <mergeCell ref="Z84:AC84"/>
    <mergeCell ref="C80:G80"/>
    <mergeCell ref="J80:L80"/>
    <mergeCell ref="C83:G83"/>
    <mergeCell ref="H83:I83"/>
    <mergeCell ref="J83:L83"/>
    <mergeCell ref="J79:L79"/>
    <mergeCell ref="A77:AC77"/>
    <mergeCell ref="M79:P79"/>
    <mergeCell ref="W79:Y79"/>
    <mergeCell ref="T79:V79"/>
    <mergeCell ref="A80:B80"/>
    <mergeCell ref="E74:M74"/>
    <mergeCell ref="C79:G79"/>
    <mergeCell ref="Q21:S21"/>
    <mergeCell ref="T52:X52"/>
    <mergeCell ref="Q46:S46"/>
    <mergeCell ref="Y55:AC55"/>
    <mergeCell ref="Y53:AC53"/>
    <mergeCell ref="N23:P23"/>
    <mergeCell ref="Z83:AC83"/>
    <mergeCell ref="Q84:S84"/>
    <mergeCell ref="T84:V84"/>
    <mergeCell ref="Y68:AC68"/>
    <mergeCell ref="T73:X73"/>
    <mergeCell ref="Q57:S57"/>
    <mergeCell ref="Q64:S64"/>
    <mergeCell ref="N45:P45"/>
    <mergeCell ref="Q44:S44"/>
    <mergeCell ref="T44:X44"/>
    <mergeCell ref="Y44:AC44"/>
    <mergeCell ref="Y66:AC66"/>
    <mergeCell ref="A49:AC49"/>
    <mergeCell ref="A51:AC51"/>
    <mergeCell ref="E66:M66"/>
    <mergeCell ref="T57:X57"/>
    <mergeCell ref="A57:C57"/>
    <mergeCell ref="Y57:AC57"/>
    <mergeCell ref="Q59:S59"/>
    <mergeCell ref="N53:P53"/>
    <mergeCell ref="Q53:S53"/>
    <mergeCell ref="Q54:S54"/>
    <mergeCell ref="N54:P54"/>
    <mergeCell ref="Y59:AC59"/>
    <mergeCell ref="Q56:S56"/>
    <mergeCell ref="Y56:AC56"/>
    <mergeCell ref="T54:X54"/>
    <mergeCell ref="N55:P55"/>
    <mergeCell ref="Q55:S55"/>
    <mergeCell ref="T55:X55"/>
    <mergeCell ref="T56:X56"/>
    <mergeCell ref="N56:P56"/>
    <mergeCell ref="N59:P59"/>
    <mergeCell ref="N58:P58"/>
    <mergeCell ref="T59:X59"/>
    <mergeCell ref="A53:C53"/>
    <mergeCell ref="D53:M53"/>
    <mergeCell ref="A23:C23"/>
    <mergeCell ref="A55:C55"/>
    <mergeCell ref="A58:C58"/>
    <mergeCell ref="D57:M57"/>
    <mergeCell ref="P1:AB1"/>
    <mergeCell ref="E3:X3"/>
    <mergeCell ref="C10:Z10"/>
    <mergeCell ref="C6:Z6"/>
    <mergeCell ref="C8:Z8"/>
    <mergeCell ref="C9:Z9"/>
    <mergeCell ref="C7:Z7"/>
    <mergeCell ref="T53:X53"/>
    <mergeCell ref="N57:P57"/>
    <mergeCell ref="T58:X58"/>
    <mergeCell ref="Y19:AC19"/>
    <mergeCell ref="Y18:AC18"/>
    <mergeCell ref="T18:X18"/>
    <mergeCell ref="T19:X19"/>
    <mergeCell ref="D21:M21"/>
    <mergeCell ref="A20:C20"/>
    <mergeCell ref="D20:M20"/>
    <mergeCell ref="N21:P21"/>
    <mergeCell ref="H98:I98"/>
    <mergeCell ref="J98:L98"/>
    <mergeCell ref="Q107:S107"/>
    <mergeCell ref="W107:Y107"/>
    <mergeCell ref="Q111:X111"/>
    <mergeCell ref="W85:Y85"/>
    <mergeCell ref="Q81:S81"/>
    <mergeCell ref="Q97:S97"/>
    <mergeCell ref="Q82:S82"/>
    <mergeCell ref="T82:V82"/>
    <mergeCell ref="W82:Y82"/>
    <mergeCell ref="Q83:S83"/>
    <mergeCell ref="M84:P84"/>
    <mergeCell ref="Q98:S98"/>
    <mergeCell ref="T98:V98"/>
    <mergeCell ref="Q88:S88"/>
    <mergeCell ref="T88:V88"/>
    <mergeCell ref="W88:Y88"/>
    <mergeCell ref="W89:Y89"/>
    <mergeCell ref="T102:V102"/>
    <mergeCell ref="Q102:S102"/>
    <mergeCell ref="Q103:S103"/>
    <mergeCell ref="Q92:S92"/>
    <mergeCell ref="T100:V100"/>
    <mergeCell ref="A70:B70"/>
    <mergeCell ref="E73:M73"/>
    <mergeCell ref="A111:I111"/>
    <mergeCell ref="A82:B82"/>
    <mergeCell ref="T80:V80"/>
    <mergeCell ref="T83:V83"/>
    <mergeCell ref="W83:Y83"/>
    <mergeCell ref="A84:B84"/>
    <mergeCell ref="C84:G84"/>
    <mergeCell ref="H84:I84"/>
    <mergeCell ref="J84:L84"/>
    <mergeCell ref="A81:B81"/>
    <mergeCell ref="J81:L81"/>
    <mergeCell ref="A83:B83"/>
    <mergeCell ref="A98:B98"/>
    <mergeCell ref="A107:B107"/>
    <mergeCell ref="A86:B86"/>
    <mergeCell ref="A106:B106"/>
    <mergeCell ref="A105:B105"/>
    <mergeCell ref="C106:G106"/>
    <mergeCell ref="Q106:S106"/>
    <mergeCell ref="T106:V106"/>
    <mergeCell ref="J107:L107"/>
    <mergeCell ref="W106:Y106"/>
    <mergeCell ref="Y52:AC52"/>
    <mergeCell ref="T20:X20"/>
    <mergeCell ref="Y20:AC20"/>
    <mergeCell ref="Y21:AC21"/>
    <mergeCell ref="T21:X21"/>
    <mergeCell ref="Q20:S20"/>
    <mergeCell ref="A22:C22"/>
    <mergeCell ref="D22:M22"/>
    <mergeCell ref="A21:C21"/>
    <mergeCell ref="A44:C44"/>
    <mergeCell ref="D44:M44"/>
    <mergeCell ref="N44:P44"/>
    <mergeCell ref="N46:P46"/>
    <mergeCell ref="D46:M46"/>
    <mergeCell ref="N22:P22"/>
    <mergeCell ref="Q22:S22"/>
    <mergeCell ref="A52:C52"/>
    <mergeCell ref="D52:M52"/>
    <mergeCell ref="N52:P52"/>
    <mergeCell ref="Q52:S52"/>
    <mergeCell ref="Q45:S45"/>
    <mergeCell ref="Q23:S23"/>
    <mergeCell ref="D23:M23"/>
    <mergeCell ref="N20:P20"/>
    <mergeCell ref="Y45:AC45"/>
    <mergeCell ref="T45:X45"/>
    <mergeCell ref="T23:X23"/>
    <mergeCell ref="Y23:AC23"/>
    <mergeCell ref="T22:X22"/>
    <mergeCell ref="Y22:AC22"/>
    <mergeCell ref="A45:C45"/>
    <mergeCell ref="D45:M45"/>
    <mergeCell ref="T46:X46"/>
    <mergeCell ref="Y46:AC46"/>
    <mergeCell ref="A46:C46"/>
    <mergeCell ref="W87:Y87"/>
    <mergeCell ref="H85:I85"/>
    <mergeCell ref="J85:L85"/>
    <mergeCell ref="H86:I86"/>
    <mergeCell ref="J86:L86"/>
    <mergeCell ref="C100:G100"/>
    <mergeCell ref="C98:G98"/>
    <mergeCell ref="Y58:AC58"/>
    <mergeCell ref="Q58:S58"/>
    <mergeCell ref="Y67:AC67"/>
    <mergeCell ref="Q67:S67"/>
    <mergeCell ref="Q68:S68"/>
    <mergeCell ref="Y73:AC73"/>
    <mergeCell ref="N73:P73"/>
    <mergeCell ref="N70:P70"/>
    <mergeCell ref="Z79:AC79"/>
    <mergeCell ref="Q74:S74"/>
    <mergeCell ref="Q73:S73"/>
    <mergeCell ref="T69:X69"/>
    <mergeCell ref="A76:AC76"/>
    <mergeCell ref="A79:B79"/>
    <mergeCell ref="A68:B68"/>
    <mergeCell ref="C68:D68"/>
    <mergeCell ref="C73:D73"/>
    <mergeCell ref="A110:I110"/>
    <mergeCell ref="T107:V107"/>
    <mergeCell ref="C107:G107"/>
    <mergeCell ref="H107:I107"/>
    <mergeCell ref="A109:AC109"/>
    <mergeCell ref="Z107:AC107"/>
    <mergeCell ref="M107:P107"/>
    <mergeCell ref="Z85:AC85"/>
    <mergeCell ref="M85:P85"/>
    <mergeCell ref="Q85:S85"/>
    <mergeCell ref="T86:V86"/>
    <mergeCell ref="W86:Y86"/>
    <mergeCell ref="Z86:AC86"/>
    <mergeCell ref="T85:V85"/>
    <mergeCell ref="C105:G105"/>
    <mergeCell ref="H105:I105"/>
    <mergeCell ref="J105:L105"/>
    <mergeCell ref="Q105:S105"/>
    <mergeCell ref="T105:V105"/>
    <mergeCell ref="W105:Y105"/>
    <mergeCell ref="Q87:S87"/>
    <mergeCell ref="T87:V87"/>
    <mergeCell ref="Q86:S86"/>
    <mergeCell ref="Z87:AC87"/>
    <mergeCell ref="B121:AC121"/>
    <mergeCell ref="S114:V114"/>
    <mergeCell ref="J112:O112"/>
    <mergeCell ref="Q112:X112"/>
    <mergeCell ref="S117:V117"/>
    <mergeCell ref="S118:V118"/>
    <mergeCell ref="K113:N113"/>
    <mergeCell ref="K114:N114"/>
    <mergeCell ref="K117:N117"/>
    <mergeCell ref="K118:N118"/>
    <mergeCell ref="A115:I115"/>
    <mergeCell ref="J115:O115"/>
    <mergeCell ref="Q115:X115"/>
    <mergeCell ref="J116:O116"/>
    <mergeCell ref="Q116:X116"/>
    <mergeCell ref="B120:E120"/>
    <mergeCell ref="S113:V113"/>
  </mergeCells>
  <phoneticPr fontId="0" type="noConversion"/>
  <hyperlinks>
    <hyperlink ref="A51" location="_ftn2" display="_ftn2"/>
  </hyperlinks>
  <printOptions horizontalCentered="1"/>
  <pageMargins left="0.19685039370078741" right="0.19685039370078741" top="0.86614173228346458" bottom="0.19685039370078741" header="0" footer="0"/>
  <pageSetup paperSize="9" scale="54" fitToHeight="2" orientation="portrait" r:id="rId1"/>
  <headerFooter alignWithMargins="0"/>
  <rowBreaks count="4" manualBreakCount="4">
    <brk id="23" max="39" man="1"/>
    <brk id="54" max="39" man="1"/>
    <brk id="77" max="39" man="1"/>
    <brk id="103" max="3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8"/>
  <sheetViews>
    <sheetView tabSelected="1" view="pageBreakPreview" topLeftCell="A40" zoomScale="115" zoomScaleSheetLayoutView="100" workbookViewId="0">
      <selection activeCell="L57" sqref="L57:P57"/>
    </sheetView>
  </sheetViews>
  <sheetFormatPr defaultRowHeight="12.75"/>
  <cols>
    <col min="1" max="1" width="6" style="68" customWidth="1"/>
    <col min="2" max="6" width="5" customWidth="1"/>
    <col min="7" max="7" width="6.28515625" customWidth="1"/>
    <col min="8" max="8" width="7.7109375" customWidth="1"/>
    <col min="9" max="10" width="3.7109375" customWidth="1"/>
    <col min="11" max="11" width="3.85546875" customWidth="1"/>
    <col min="12" max="12" width="5" customWidth="1"/>
    <col min="13" max="13" width="4.7109375" customWidth="1"/>
    <col min="14" max="14" width="6.7109375" customWidth="1"/>
    <col min="15" max="15" width="5.7109375" customWidth="1"/>
    <col min="16" max="16" width="6.7109375" customWidth="1"/>
  </cols>
  <sheetData>
    <row r="1" spans="1:16" ht="91.5" customHeight="1">
      <c r="A1" s="63"/>
      <c r="B1" s="2"/>
      <c r="C1" s="1"/>
      <c r="D1" s="1"/>
      <c r="E1" s="1"/>
      <c r="F1" s="185" t="s">
        <v>102</v>
      </c>
      <c r="G1" s="185"/>
      <c r="H1" s="185"/>
      <c r="I1" s="185"/>
      <c r="J1" s="185"/>
      <c r="K1" s="185"/>
      <c r="L1" s="185"/>
      <c r="M1" s="185"/>
      <c r="N1" s="185"/>
      <c r="O1" s="185"/>
      <c r="P1" s="185"/>
    </row>
    <row r="2" spans="1:16" ht="15" customHeight="1">
      <c r="A2" s="225"/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</row>
    <row r="3" spans="1:16" ht="15" customHeight="1">
      <c r="A3" s="55"/>
      <c r="B3" s="55"/>
      <c r="C3" s="55"/>
      <c r="D3" s="159" t="s">
        <v>233</v>
      </c>
      <c r="E3" s="159"/>
      <c r="F3" s="159"/>
      <c r="G3" s="159"/>
      <c r="H3" s="159"/>
      <c r="I3" s="227" t="s">
        <v>80</v>
      </c>
      <c r="J3" s="227"/>
      <c r="K3" s="227"/>
      <c r="L3" s="227"/>
      <c r="M3" s="227"/>
      <c r="N3" s="227"/>
      <c r="O3" s="55"/>
      <c r="P3" s="55"/>
    </row>
    <row r="4" spans="1:16" ht="12.75" customHeight="1">
      <c r="B4" s="2"/>
      <c r="C4" s="2"/>
      <c r="D4" s="228" t="s">
        <v>94</v>
      </c>
      <c r="E4" s="228"/>
      <c r="F4" s="228"/>
      <c r="G4" s="228"/>
      <c r="H4" s="228"/>
      <c r="I4" s="2"/>
      <c r="J4" s="2"/>
      <c r="K4" s="2"/>
      <c r="L4" s="2"/>
      <c r="M4" s="2"/>
      <c r="N4" s="2"/>
      <c r="O4" s="2"/>
      <c r="P4" s="2"/>
    </row>
    <row r="5" spans="1:16" ht="30.75" customHeight="1">
      <c r="A5" s="226" t="s">
        <v>95</v>
      </c>
      <c r="B5" s="226"/>
      <c r="C5" s="226"/>
      <c r="D5" s="226"/>
      <c r="E5" s="226"/>
      <c r="F5" s="226"/>
      <c r="G5" s="226"/>
      <c r="H5" s="226"/>
      <c r="I5" s="226"/>
      <c r="J5" s="226"/>
      <c r="K5" s="226"/>
      <c r="L5" s="226"/>
      <c r="M5" s="226"/>
      <c r="N5" s="226"/>
      <c r="O5" s="226"/>
      <c r="P5" s="226"/>
    </row>
    <row r="6" spans="1:16" ht="45" customHeight="1">
      <c r="A6" s="248" t="str">
        <f>'прил 2'!C6</f>
        <v>выборы депутатов Совета народных депутатов города Владимира двадцать седьмого созыва</v>
      </c>
      <c r="B6" s="248"/>
      <c r="C6" s="248"/>
      <c r="D6" s="248"/>
      <c r="E6" s="248"/>
      <c r="F6" s="248"/>
      <c r="G6" s="248"/>
      <c r="H6" s="248"/>
      <c r="I6" s="248"/>
      <c r="J6" s="248"/>
      <c r="K6" s="248"/>
      <c r="L6" s="248"/>
      <c r="M6" s="248"/>
      <c r="N6" s="248"/>
      <c r="O6" s="248"/>
      <c r="P6" s="248"/>
    </row>
    <row r="7" spans="1:16" ht="12" customHeight="1">
      <c r="A7" s="228" t="s">
        <v>9</v>
      </c>
      <c r="B7" s="228"/>
      <c r="C7" s="228"/>
      <c r="D7" s="228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</row>
    <row r="8" spans="1:16" ht="42.75" customHeight="1">
      <c r="A8" s="204" t="str">
        <f>'прил 2'!C8</f>
        <v xml:space="preserve">Фоменко Леонид Васильевич, </v>
      </c>
      <c r="B8" s="204"/>
      <c r="C8" s="204"/>
      <c r="D8" s="204"/>
      <c r="E8" s="204"/>
      <c r="F8" s="204"/>
      <c r="G8" s="204"/>
      <c r="H8" s="204"/>
      <c r="I8" s="204"/>
      <c r="J8" s="204"/>
      <c r="K8" s="204"/>
      <c r="L8" s="204"/>
      <c r="M8" s="204"/>
      <c r="N8" s="204"/>
      <c r="O8" s="204"/>
      <c r="P8" s="204"/>
    </row>
    <row r="9" spans="1:16" ht="12.75" customHeight="1">
      <c r="A9" s="228" t="s">
        <v>93</v>
      </c>
      <c r="B9" s="228"/>
      <c r="C9" s="228"/>
      <c r="D9" s="228"/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228"/>
      <c r="P9" s="228"/>
    </row>
    <row r="10" spans="1:16" ht="39.75" customHeight="1">
      <c r="A10" s="230" t="str">
        <f>'прил 2'!C10</f>
        <v>одномандатный избирательный округ №8</v>
      </c>
      <c r="B10" s="230"/>
      <c r="C10" s="230"/>
      <c r="D10" s="230"/>
      <c r="E10" s="230"/>
      <c r="F10" s="230"/>
      <c r="G10" s="230"/>
      <c r="H10" s="230"/>
      <c r="I10" s="230"/>
      <c r="J10" s="230"/>
      <c r="K10" s="230"/>
      <c r="L10" s="230"/>
      <c r="M10" s="230"/>
      <c r="N10" s="230"/>
      <c r="O10" s="230"/>
      <c r="P10" s="230"/>
    </row>
    <row r="11" spans="1:16" ht="13.5" customHeight="1">
      <c r="A11" s="228" t="s">
        <v>96</v>
      </c>
      <c r="B11" s="228"/>
      <c r="C11" s="228"/>
      <c r="D11" s="228"/>
      <c r="E11" s="228"/>
      <c r="F11" s="228"/>
      <c r="G11" s="228"/>
      <c r="H11" s="228"/>
      <c r="I11" s="228"/>
      <c r="J11" s="228"/>
      <c r="K11" s="228"/>
      <c r="L11" s="228"/>
      <c r="M11" s="228"/>
      <c r="N11" s="228"/>
      <c r="O11" s="228"/>
      <c r="P11" s="228"/>
    </row>
    <row r="12" spans="1:16" ht="36" customHeight="1">
      <c r="A12" s="230" t="str">
        <f>'прил 2'!C12</f>
        <v>40810810110009000016 в ОАО Сбербанк России в Дополнительном офисе №8611/0168, г. Владимир, проспект Ленина д.62</v>
      </c>
      <c r="B12" s="230"/>
      <c r="C12" s="230"/>
      <c r="D12" s="230"/>
      <c r="E12" s="230"/>
      <c r="F12" s="230"/>
      <c r="G12" s="230"/>
      <c r="H12" s="230"/>
      <c r="I12" s="230"/>
      <c r="J12" s="230"/>
      <c r="K12" s="230"/>
      <c r="L12" s="230"/>
      <c r="M12" s="230"/>
      <c r="N12" s="230"/>
      <c r="O12" s="230"/>
      <c r="P12" s="230"/>
    </row>
    <row r="13" spans="1:16" ht="32.25" customHeight="1">
      <c r="A13" s="228" t="s">
        <v>97</v>
      </c>
      <c r="B13" s="228"/>
      <c r="C13" s="228"/>
      <c r="D13" s="228"/>
      <c r="E13" s="228"/>
      <c r="F13" s="228"/>
      <c r="G13" s="228"/>
      <c r="H13" s="228"/>
      <c r="I13" s="228"/>
      <c r="J13" s="228"/>
      <c r="K13" s="228"/>
      <c r="L13" s="228"/>
      <c r="M13" s="228"/>
      <c r="N13" s="228"/>
      <c r="O13" s="228"/>
      <c r="P13" s="228"/>
    </row>
    <row r="14" spans="1:16" s="57" customFormat="1" ht="24.75" customHeight="1">
      <c r="A14" s="229" t="s">
        <v>11</v>
      </c>
      <c r="B14" s="229"/>
      <c r="C14" s="229"/>
      <c r="D14" s="229"/>
      <c r="E14" s="229"/>
      <c r="F14" s="229"/>
      <c r="G14" s="229"/>
      <c r="H14" s="229"/>
      <c r="I14" s="229"/>
      <c r="J14" s="229" t="s">
        <v>12</v>
      </c>
      <c r="K14" s="229"/>
      <c r="L14" s="231" t="s">
        <v>98</v>
      </c>
      <c r="M14" s="231"/>
      <c r="N14" s="231"/>
      <c r="O14" s="229" t="s">
        <v>42</v>
      </c>
      <c r="P14" s="229"/>
    </row>
    <row r="15" spans="1:16" s="56" customFormat="1" ht="12">
      <c r="A15" s="222">
        <v>1</v>
      </c>
      <c r="B15" s="222"/>
      <c r="C15" s="222"/>
      <c r="D15" s="222"/>
      <c r="E15" s="222"/>
      <c r="F15" s="222"/>
      <c r="G15" s="222"/>
      <c r="H15" s="222"/>
      <c r="I15" s="222"/>
      <c r="J15" s="223">
        <v>2</v>
      </c>
      <c r="K15" s="223"/>
      <c r="L15" s="223">
        <v>3</v>
      </c>
      <c r="M15" s="223"/>
      <c r="N15" s="223"/>
      <c r="O15" s="223">
        <v>4</v>
      </c>
      <c r="P15" s="223"/>
    </row>
    <row r="16" spans="1:16" s="58" customFormat="1" ht="30" customHeight="1">
      <c r="A16" s="87">
        <v>1</v>
      </c>
      <c r="B16" s="232" t="s">
        <v>99</v>
      </c>
      <c r="C16" s="232"/>
      <c r="D16" s="232"/>
      <c r="E16" s="232"/>
      <c r="F16" s="232"/>
      <c r="G16" s="232"/>
      <c r="H16" s="232"/>
      <c r="I16" s="232"/>
      <c r="J16" s="233">
        <v>10</v>
      </c>
      <c r="K16" s="233"/>
      <c r="L16" s="234">
        <f>SUM(L18,L24)</f>
        <v>1237000</v>
      </c>
      <c r="M16" s="234"/>
      <c r="N16" s="234"/>
      <c r="O16" s="206"/>
      <c r="P16" s="206"/>
    </row>
    <row r="17" spans="1:16" s="62" customFormat="1" ht="12.75" customHeight="1">
      <c r="A17" s="89"/>
      <c r="B17" s="221" t="s">
        <v>13</v>
      </c>
      <c r="C17" s="221"/>
      <c r="D17" s="221"/>
      <c r="E17" s="221"/>
      <c r="F17" s="221"/>
      <c r="G17" s="221"/>
      <c r="H17" s="221"/>
      <c r="I17" s="221"/>
      <c r="J17" s="238"/>
      <c r="K17" s="238"/>
      <c r="L17" s="235"/>
      <c r="M17" s="235"/>
      <c r="N17" s="235"/>
      <c r="O17" s="236"/>
      <c r="P17" s="237"/>
    </row>
    <row r="18" spans="1:16" s="58" customFormat="1" ht="35.25" customHeight="1">
      <c r="A18" s="88" t="s">
        <v>43</v>
      </c>
      <c r="B18" s="206" t="s">
        <v>14</v>
      </c>
      <c r="C18" s="206"/>
      <c r="D18" s="206"/>
      <c r="E18" s="206"/>
      <c r="F18" s="206"/>
      <c r="G18" s="206"/>
      <c r="H18" s="206"/>
      <c r="I18" s="206"/>
      <c r="J18" s="220">
        <v>20</v>
      </c>
      <c r="K18" s="220"/>
      <c r="L18" s="251">
        <f>SUM(L20:N23)</f>
        <v>1237000</v>
      </c>
      <c r="M18" s="251"/>
      <c r="N18" s="251"/>
      <c r="O18" s="206"/>
      <c r="P18" s="206"/>
    </row>
    <row r="19" spans="1:16" s="62" customFormat="1" ht="15">
      <c r="A19" s="89"/>
      <c r="B19" s="221" t="s">
        <v>15</v>
      </c>
      <c r="C19" s="221"/>
      <c r="D19" s="221"/>
      <c r="E19" s="221"/>
      <c r="F19" s="221"/>
      <c r="G19" s="221"/>
      <c r="H19" s="221"/>
      <c r="I19" s="221"/>
      <c r="J19" s="238"/>
      <c r="K19" s="238"/>
      <c r="L19" s="250"/>
      <c r="M19" s="250"/>
      <c r="N19" s="250"/>
      <c r="O19" s="236"/>
      <c r="P19" s="237"/>
    </row>
    <row r="20" spans="1:16" s="58" customFormat="1" ht="31.5" customHeight="1">
      <c r="A20" s="88" t="s">
        <v>44</v>
      </c>
      <c r="B20" s="206" t="s">
        <v>87</v>
      </c>
      <c r="C20" s="206"/>
      <c r="D20" s="206"/>
      <c r="E20" s="206"/>
      <c r="F20" s="206"/>
      <c r="G20" s="206"/>
      <c r="H20" s="206"/>
      <c r="I20" s="206"/>
      <c r="J20" s="220">
        <v>30</v>
      </c>
      <c r="K20" s="220"/>
      <c r="L20" s="219">
        <f>SUMIF('прил 2'!N18:P45,30,'прил 2'!Q18:S45)</f>
        <v>12000</v>
      </c>
      <c r="M20" s="219"/>
      <c r="N20" s="219"/>
      <c r="O20" s="206"/>
      <c r="P20" s="206"/>
    </row>
    <row r="21" spans="1:16" s="58" customFormat="1" ht="45" customHeight="1">
      <c r="A21" s="88" t="s">
        <v>45</v>
      </c>
      <c r="B21" s="206" t="s">
        <v>100</v>
      </c>
      <c r="C21" s="206"/>
      <c r="D21" s="206"/>
      <c r="E21" s="206"/>
      <c r="F21" s="206"/>
      <c r="G21" s="206"/>
      <c r="H21" s="206"/>
      <c r="I21" s="206"/>
      <c r="J21" s="220">
        <v>40</v>
      </c>
      <c r="K21" s="220"/>
      <c r="L21" s="219">
        <f>SUMIF('прил 2'!N18:P45,40,'прил 2'!Q18:S45)</f>
        <v>1225000</v>
      </c>
      <c r="M21" s="219"/>
      <c r="N21" s="219"/>
      <c r="O21" s="206"/>
      <c r="P21" s="206"/>
    </row>
    <row r="22" spans="1:16" s="58" customFormat="1" ht="17.25" customHeight="1">
      <c r="A22" s="88" t="s">
        <v>46</v>
      </c>
      <c r="B22" s="206" t="s">
        <v>16</v>
      </c>
      <c r="C22" s="206"/>
      <c r="D22" s="206"/>
      <c r="E22" s="206"/>
      <c r="F22" s="206"/>
      <c r="G22" s="206"/>
      <c r="H22" s="206"/>
      <c r="I22" s="206"/>
      <c r="J22" s="220">
        <v>50</v>
      </c>
      <c r="K22" s="220"/>
      <c r="L22" s="219">
        <f>SUMIF('прил 2'!N18:P45,50,'прил 2'!Q18:S45)</f>
        <v>0</v>
      </c>
      <c r="M22" s="219"/>
      <c r="N22" s="219"/>
      <c r="O22" s="206"/>
      <c r="P22" s="206"/>
    </row>
    <row r="23" spans="1:16" s="58" customFormat="1" ht="28.5" customHeight="1">
      <c r="A23" s="88" t="s">
        <v>76</v>
      </c>
      <c r="B23" s="206" t="s">
        <v>26</v>
      </c>
      <c r="C23" s="206"/>
      <c r="D23" s="206"/>
      <c r="E23" s="206"/>
      <c r="F23" s="206"/>
      <c r="G23" s="206"/>
      <c r="H23" s="206"/>
      <c r="I23" s="206"/>
      <c r="J23" s="220">
        <v>60</v>
      </c>
      <c r="K23" s="220"/>
      <c r="L23" s="219">
        <f>SUMIF('прил 2'!N18:P45,60,'прил 2'!Q18:S45)</f>
        <v>0</v>
      </c>
      <c r="M23" s="219"/>
      <c r="N23" s="219"/>
      <c r="O23" s="206"/>
      <c r="P23" s="206"/>
    </row>
    <row r="24" spans="1:16" s="58" customFormat="1" ht="49.5" customHeight="1">
      <c r="A24" s="88" t="s">
        <v>47</v>
      </c>
      <c r="B24" s="249" t="s">
        <v>101</v>
      </c>
      <c r="C24" s="249"/>
      <c r="D24" s="249"/>
      <c r="E24" s="249"/>
      <c r="F24" s="249"/>
      <c r="G24" s="249"/>
      <c r="H24" s="249"/>
      <c r="I24" s="249"/>
      <c r="J24" s="220">
        <v>70</v>
      </c>
      <c r="K24" s="220"/>
      <c r="L24" s="207">
        <f>SUM(L26,L27,L28,L29)</f>
        <v>0</v>
      </c>
      <c r="M24" s="207"/>
      <c r="N24" s="207"/>
      <c r="O24" s="206"/>
      <c r="P24" s="206"/>
    </row>
    <row r="25" spans="1:16" s="62" customFormat="1" ht="18" customHeight="1">
      <c r="A25" s="89"/>
      <c r="B25" s="221" t="s">
        <v>15</v>
      </c>
      <c r="C25" s="221"/>
      <c r="D25" s="221"/>
      <c r="E25" s="221"/>
      <c r="F25" s="221"/>
      <c r="G25" s="221"/>
      <c r="H25" s="221"/>
      <c r="I25" s="221"/>
      <c r="J25" s="205"/>
      <c r="K25" s="205"/>
      <c r="L25" s="224"/>
      <c r="M25" s="224"/>
      <c r="N25" s="224"/>
      <c r="O25" s="236"/>
      <c r="P25" s="237"/>
    </row>
    <row r="26" spans="1:16" s="58" customFormat="1" ht="32.25" customHeight="1">
      <c r="A26" s="88" t="s">
        <v>48</v>
      </c>
      <c r="B26" s="206" t="s">
        <v>87</v>
      </c>
      <c r="C26" s="206"/>
      <c r="D26" s="206"/>
      <c r="E26" s="206"/>
      <c r="F26" s="206"/>
      <c r="G26" s="206"/>
      <c r="H26" s="206"/>
      <c r="I26" s="206"/>
      <c r="J26" s="220">
        <v>80</v>
      </c>
      <c r="K26" s="220"/>
      <c r="L26" s="219">
        <f>SUMIF('прил 2'!N18:P45,80,'прил 2'!Q18:S45)</f>
        <v>0</v>
      </c>
      <c r="M26" s="219"/>
      <c r="N26" s="219"/>
      <c r="O26" s="206"/>
      <c r="P26" s="206"/>
    </row>
    <row r="27" spans="1:16" s="58" customFormat="1" ht="48" customHeight="1">
      <c r="A27" s="88" t="s">
        <v>49</v>
      </c>
      <c r="B27" s="206" t="s">
        <v>100</v>
      </c>
      <c r="C27" s="206"/>
      <c r="D27" s="206"/>
      <c r="E27" s="206"/>
      <c r="F27" s="206"/>
      <c r="G27" s="206"/>
      <c r="H27" s="206"/>
      <c r="I27" s="206"/>
      <c r="J27" s="220">
        <v>90</v>
      </c>
      <c r="K27" s="220"/>
      <c r="L27" s="219">
        <f>SUMIF('прил 2'!N18:P45,90,'прил 2'!Q18:S45)</f>
        <v>0</v>
      </c>
      <c r="M27" s="219"/>
      <c r="N27" s="219"/>
      <c r="O27" s="206"/>
      <c r="P27" s="206"/>
    </row>
    <row r="28" spans="1:16" s="58" customFormat="1" ht="15">
      <c r="A28" s="88" t="s">
        <v>50</v>
      </c>
      <c r="B28" s="206" t="s">
        <v>27</v>
      </c>
      <c r="C28" s="206"/>
      <c r="D28" s="206"/>
      <c r="E28" s="206"/>
      <c r="F28" s="206"/>
      <c r="G28" s="206"/>
      <c r="H28" s="206"/>
      <c r="I28" s="206"/>
      <c r="J28" s="220">
        <v>100</v>
      </c>
      <c r="K28" s="220"/>
      <c r="L28" s="219">
        <f>SUMIF('прил 2'!N18:P45,100,'прил 2'!Q18:S45)</f>
        <v>0</v>
      </c>
      <c r="M28" s="219"/>
      <c r="N28" s="219"/>
      <c r="O28" s="206"/>
      <c r="P28" s="206"/>
    </row>
    <row r="29" spans="1:16" s="58" customFormat="1" ht="15">
      <c r="A29" s="88" t="s">
        <v>77</v>
      </c>
      <c r="B29" s="206" t="s">
        <v>28</v>
      </c>
      <c r="C29" s="206"/>
      <c r="D29" s="206"/>
      <c r="E29" s="206"/>
      <c r="F29" s="206"/>
      <c r="G29" s="206"/>
      <c r="H29" s="206"/>
      <c r="I29" s="206"/>
      <c r="J29" s="220">
        <v>110</v>
      </c>
      <c r="K29" s="220"/>
      <c r="L29" s="219">
        <f>SUMIF('прил 2'!N18:P45,110,'прил 2'!Q18:S45)</f>
        <v>0</v>
      </c>
      <c r="M29" s="219"/>
      <c r="N29" s="219"/>
      <c r="O29" s="206"/>
      <c r="P29" s="206"/>
    </row>
    <row r="30" spans="1:16" s="58" customFormat="1" ht="30" customHeight="1">
      <c r="A30" s="87" t="s">
        <v>64</v>
      </c>
      <c r="B30" s="232" t="s">
        <v>29</v>
      </c>
      <c r="C30" s="232"/>
      <c r="D30" s="232"/>
      <c r="E30" s="232"/>
      <c r="F30" s="232"/>
      <c r="G30" s="232"/>
      <c r="H30" s="232"/>
      <c r="I30" s="232"/>
      <c r="J30" s="233">
        <v>120</v>
      </c>
      <c r="K30" s="233"/>
      <c r="L30" s="242">
        <f>SUM(L32,L33,L38)</f>
        <v>0</v>
      </c>
      <c r="M30" s="242"/>
      <c r="N30" s="242"/>
      <c r="O30" s="206"/>
      <c r="P30" s="206"/>
    </row>
    <row r="31" spans="1:16" s="58" customFormat="1" ht="15">
      <c r="A31" s="89"/>
      <c r="B31" s="221" t="s">
        <v>51</v>
      </c>
      <c r="C31" s="221"/>
      <c r="D31" s="221"/>
      <c r="E31" s="221"/>
      <c r="F31" s="221"/>
      <c r="G31" s="221"/>
      <c r="H31" s="221"/>
      <c r="I31" s="221"/>
      <c r="J31" s="238"/>
      <c r="K31" s="238"/>
      <c r="L31" s="243"/>
      <c r="M31" s="243"/>
      <c r="N31" s="243"/>
      <c r="O31" s="236"/>
      <c r="P31" s="237"/>
    </row>
    <row r="32" spans="1:16" s="58" customFormat="1" ht="16.5" customHeight="1">
      <c r="A32" s="88" t="s">
        <v>52</v>
      </c>
      <c r="B32" s="206" t="s">
        <v>30</v>
      </c>
      <c r="C32" s="206"/>
      <c r="D32" s="206"/>
      <c r="E32" s="206"/>
      <c r="F32" s="206"/>
      <c r="G32" s="206"/>
      <c r="H32" s="206"/>
      <c r="I32" s="206"/>
      <c r="J32" s="220">
        <v>130</v>
      </c>
      <c r="K32" s="220"/>
      <c r="L32" s="240">
        <f>SUMIF('прил 2'!N64:P73,130,'прил 2'!Q64:S73)</f>
        <v>0</v>
      </c>
      <c r="M32" s="240"/>
      <c r="N32" s="240"/>
      <c r="O32" s="206"/>
      <c r="P32" s="206"/>
    </row>
    <row r="33" spans="1:16" s="58" customFormat="1" ht="51.75" customHeight="1">
      <c r="A33" s="88" t="s">
        <v>53</v>
      </c>
      <c r="B33" s="206" t="s">
        <v>31</v>
      </c>
      <c r="C33" s="206"/>
      <c r="D33" s="206"/>
      <c r="E33" s="206"/>
      <c r="F33" s="206"/>
      <c r="G33" s="206"/>
      <c r="H33" s="206"/>
      <c r="I33" s="206"/>
      <c r="J33" s="220">
        <v>140</v>
      </c>
      <c r="K33" s="220"/>
      <c r="L33" s="207">
        <f>SUM(L35,L36,L37)</f>
        <v>0</v>
      </c>
      <c r="M33" s="207"/>
      <c r="N33" s="207"/>
      <c r="O33" s="206"/>
      <c r="P33" s="206"/>
    </row>
    <row r="34" spans="1:16" s="62" customFormat="1" ht="15">
      <c r="A34" s="89"/>
      <c r="B34" s="221" t="s">
        <v>15</v>
      </c>
      <c r="C34" s="221"/>
      <c r="D34" s="221"/>
      <c r="E34" s="221"/>
      <c r="F34" s="221"/>
      <c r="G34" s="221"/>
      <c r="H34" s="221"/>
      <c r="I34" s="221"/>
      <c r="J34" s="238"/>
      <c r="K34" s="238"/>
      <c r="L34" s="244"/>
      <c r="M34" s="244"/>
      <c r="N34" s="244"/>
      <c r="O34" s="236"/>
      <c r="P34" s="237"/>
    </row>
    <row r="35" spans="1:16" s="58" customFormat="1" ht="63.75" customHeight="1">
      <c r="A35" s="88" t="s">
        <v>65</v>
      </c>
      <c r="B35" s="206" t="s">
        <v>32</v>
      </c>
      <c r="C35" s="206"/>
      <c r="D35" s="206"/>
      <c r="E35" s="206"/>
      <c r="F35" s="206"/>
      <c r="G35" s="206"/>
      <c r="H35" s="206"/>
      <c r="I35" s="206"/>
      <c r="J35" s="220">
        <v>150</v>
      </c>
      <c r="K35" s="220"/>
      <c r="L35" s="240">
        <f>SUMIF('прил 2'!N64:P73,150,'прил 2'!Q64:S73)</f>
        <v>0</v>
      </c>
      <c r="M35" s="240"/>
      <c r="N35" s="240"/>
      <c r="O35" s="206"/>
      <c r="P35" s="206"/>
    </row>
    <row r="36" spans="1:16" s="58" customFormat="1" ht="60" customHeight="1">
      <c r="A36" s="88" t="s">
        <v>66</v>
      </c>
      <c r="B36" s="206" t="s">
        <v>33</v>
      </c>
      <c r="C36" s="206"/>
      <c r="D36" s="206"/>
      <c r="E36" s="206"/>
      <c r="F36" s="206"/>
      <c r="G36" s="206"/>
      <c r="H36" s="206"/>
      <c r="I36" s="206"/>
      <c r="J36" s="220">
        <v>160</v>
      </c>
      <c r="K36" s="220"/>
      <c r="L36" s="240">
        <f>SUMIF('прил 2'!N64:P73,160,'прил 2'!Q64:S73)</f>
        <v>0</v>
      </c>
      <c r="M36" s="240"/>
      <c r="N36" s="240"/>
      <c r="O36" s="206"/>
      <c r="P36" s="206"/>
    </row>
    <row r="37" spans="1:16" s="58" customFormat="1" ht="30" customHeight="1">
      <c r="A37" s="88" t="s">
        <v>67</v>
      </c>
      <c r="B37" s="206" t="s">
        <v>34</v>
      </c>
      <c r="C37" s="206"/>
      <c r="D37" s="206"/>
      <c r="E37" s="206"/>
      <c r="F37" s="206"/>
      <c r="G37" s="206"/>
      <c r="H37" s="206"/>
      <c r="I37" s="206"/>
      <c r="J37" s="220">
        <v>170</v>
      </c>
      <c r="K37" s="220"/>
      <c r="L37" s="240">
        <f>SUMIF('прил 2'!N64:P73,170,'прил 2'!Q64:S73)</f>
        <v>0</v>
      </c>
      <c r="M37" s="240"/>
      <c r="N37" s="240"/>
      <c r="O37" s="206"/>
      <c r="P37" s="206"/>
    </row>
    <row r="38" spans="1:16" s="58" customFormat="1" ht="48.75" customHeight="1">
      <c r="A38" s="88" t="s">
        <v>54</v>
      </c>
      <c r="B38" s="206" t="s">
        <v>35</v>
      </c>
      <c r="C38" s="206"/>
      <c r="D38" s="206"/>
      <c r="E38" s="206"/>
      <c r="F38" s="206"/>
      <c r="G38" s="206"/>
      <c r="H38" s="206"/>
      <c r="I38" s="206"/>
      <c r="J38" s="220">
        <v>180</v>
      </c>
      <c r="K38" s="220"/>
      <c r="L38" s="240">
        <f>SUMIF('прил 2'!N64:P73,180,'прил 2'!Q64:S73)</f>
        <v>0</v>
      </c>
      <c r="M38" s="240"/>
      <c r="N38" s="240"/>
      <c r="O38" s="206"/>
      <c r="P38" s="206"/>
    </row>
    <row r="39" spans="1:16" s="58" customFormat="1" ht="16.5" customHeight="1">
      <c r="A39" s="87" t="s">
        <v>68</v>
      </c>
      <c r="B39" s="232" t="s">
        <v>36</v>
      </c>
      <c r="C39" s="232"/>
      <c r="D39" s="232"/>
      <c r="E39" s="232"/>
      <c r="F39" s="232"/>
      <c r="G39" s="232"/>
      <c r="H39" s="232"/>
      <c r="I39" s="232"/>
      <c r="J39" s="241">
        <v>190</v>
      </c>
      <c r="K39" s="241"/>
      <c r="L39" s="239">
        <f>SUM(L41,L43,L44,L45,L46,L47,L48,L49)</f>
        <v>1237000</v>
      </c>
      <c r="M39" s="239"/>
      <c r="N39" s="239"/>
      <c r="O39" s="206"/>
      <c r="P39" s="206"/>
    </row>
    <row r="40" spans="1:16" s="62" customFormat="1" ht="15">
      <c r="A40" s="90"/>
      <c r="B40" s="221" t="s">
        <v>13</v>
      </c>
      <c r="C40" s="221"/>
      <c r="D40" s="221"/>
      <c r="E40" s="221"/>
      <c r="F40" s="221"/>
      <c r="G40" s="221"/>
      <c r="H40" s="221"/>
      <c r="I40" s="221"/>
      <c r="J40" s="238"/>
      <c r="K40" s="238"/>
      <c r="L40" s="245"/>
      <c r="M40" s="245"/>
      <c r="N40" s="245"/>
      <c r="O40" s="236"/>
      <c r="P40" s="237"/>
    </row>
    <row r="41" spans="1:16" s="58" customFormat="1" ht="19.5" customHeight="1">
      <c r="A41" s="88" t="s">
        <v>55</v>
      </c>
      <c r="B41" s="206" t="s">
        <v>88</v>
      </c>
      <c r="C41" s="206"/>
      <c r="D41" s="206"/>
      <c r="E41" s="206"/>
      <c r="F41" s="206"/>
      <c r="G41" s="206"/>
      <c r="H41" s="206"/>
      <c r="I41" s="206"/>
      <c r="J41" s="220">
        <v>200</v>
      </c>
      <c r="K41" s="220"/>
      <c r="L41" s="207">
        <f>SUMIF('прил 2'!H81:I106,200,'прил 2'!Z81:AC106)+L42</f>
        <v>0</v>
      </c>
      <c r="M41" s="207"/>
      <c r="N41" s="207"/>
      <c r="O41" s="206"/>
      <c r="P41" s="206"/>
    </row>
    <row r="42" spans="1:16" s="58" customFormat="1" ht="32.25" customHeight="1">
      <c r="A42" s="88" t="s">
        <v>89</v>
      </c>
      <c r="B42" s="206" t="s">
        <v>90</v>
      </c>
      <c r="C42" s="206"/>
      <c r="D42" s="206"/>
      <c r="E42" s="206"/>
      <c r="F42" s="206"/>
      <c r="G42" s="206"/>
      <c r="H42" s="206"/>
      <c r="I42" s="206"/>
      <c r="J42" s="220">
        <v>210</v>
      </c>
      <c r="K42" s="220"/>
      <c r="L42" s="207">
        <f>SUMIF('прил 2'!H81:I106,210,'прил 2'!Z81:AC106)</f>
        <v>0</v>
      </c>
      <c r="M42" s="207"/>
      <c r="N42" s="207"/>
      <c r="O42" s="206"/>
      <c r="P42" s="206"/>
    </row>
    <row r="43" spans="1:16" s="58" customFormat="1" ht="31.5" customHeight="1">
      <c r="A43" s="88" t="s">
        <v>56</v>
      </c>
      <c r="B43" s="206" t="s">
        <v>37</v>
      </c>
      <c r="C43" s="206"/>
      <c r="D43" s="206"/>
      <c r="E43" s="206"/>
      <c r="F43" s="206"/>
      <c r="G43" s="206"/>
      <c r="H43" s="206"/>
      <c r="I43" s="206"/>
      <c r="J43" s="220">
        <v>220</v>
      </c>
      <c r="K43" s="220"/>
      <c r="L43" s="207">
        <f>SUMIF('прил 2'!H81:I106,220,'прил 2'!Z81:AC106)</f>
        <v>0</v>
      </c>
      <c r="M43" s="207"/>
      <c r="N43" s="207"/>
      <c r="O43" s="206"/>
      <c r="P43" s="206"/>
    </row>
    <row r="44" spans="1:16" s="58" customFormat="1" ht="33.75" customHeight="1">
      <c r="A44" s="88" t="s">
        <v>57</v>
      </c>
      <c r="B44" s="206" t="s">
        <v>38</v>
      </c>
      <c r="C44" s="206"/>
      <c r="D44" s="206"/>
      <c r="E44" s="206"/>
      <c r="F44" s="206"/>
      <c r="G44" s="206"/>
      <c r="H44" s="206"/>
      <c r="I44" s="206"/>
      <c r="J44" s="220">
        <v>230</v>
      </c>
      <c r="K44" s="220"/>
      <c r="L44" s="207">
        <f>SUMIF('прил 2'!H81:I106,230,'прил 2'!Z81:AC106)</f>
        <v>0</v>
      </c>
      <c r="M44" s="207"/>
      <c r="N44" s="207"/>
      <c r="O44" s="206"/>
      <c r="P44" s="206"/>
    </row>
    <row r="45" spans="1:16" s="58" customFormat="1" ht="33" customHeight="1">
      <c r="A45" s="88" t="s">
        <v>69</v>
      </c>
      <c r="B45" s="206" t="s">
        <v>39</v>
      </c>
      <c r="C45" s="206"/>
      <c r="D45" s="206"/>
      <c r="E45" s="206"/>
      <c r="F45" s="206"/>
      <c r="G45" s="206"/>
      <c r="H45" s="206"/>
      <c r="I45" s="206"/>
      <c r="J45" s="220">
        <v>240</v>
      </c>
      <c r="K45" s="220"/>
      <c r="L45" s="207">
        <f>SUMIF('прил 2'!H81:I106,240,'прил 2'!Z81:AC106)</f>
        <v>146387</v>
      </c>
      <c r="M45" s="207"/>
      <c r="N45" s="207"/>
      <c r="O45" s="206"/>
      <c r="P45" s="206"/>
    </row>
    <row r="46" spans="1:16" s="58" customFormat="1" ht="32.25" customHeight="1">
      <c r="A46" s="88" t="s">
        <v>70</v>
      </c>
      <c r="B46" s="206" t="s">
        <v>127</v>
      </c>
      <c r="C46" s="206"/>
      <c r="D46" s="206"/>
      <c r="E46" s="206"/>
      <c r="F46" s="206"/>
      <c r="G46" s="206"/>
      <c r="H46" s="206"/>
      <c r="I46" s="206"/>
      <c r="J46" s="220">
        <v>250</v>
      </c>
      <c r="K46" s="220"/>
      <c r="L46" s="207">
        <f>SUMIF('прил 2'!H81:I106,250,'прил 2'!Z81:AC106)</f>
        <v>0</v>
      </c>
      <c r="M46" s="207"/>
      <c r="N46" s="207"/>
      <c r="O46" s="206"/>
      <c r="P46" s="206"/>
    </row>
    <row r="47" spans="1:16" s="58" customFormat="1" ht="35.25" customHeight="1">
      <c r="A47" s="88" t="s">
        <v>71</v>
      </c>
      <c r="B47" s="206" t="s">
        <v>40</v>
      </c>
      <c r="C47" s="206"/>
      <c r="D47" s="206"/>
      <c r="E47" s="206"/>
      <c r="F47" s="206"/>
      <c r="G47" s="206"/>
      <c r="H47" s="206"/>
      <c r="I47" s="206"/>
      <c r="J47" s="220">
        <v>260</v>
      </c>
      <c r="K47" s="220"/>
      <c r="L47" s="207">
        <f>SUMIF('прил 2'!H81:I106,260,'прил 2'!Z81:AC106)</f>
        <v>438000</v>
      </c>
      <c r="M47" s="207"/>
      <c r="N47" s="207"/>
      <c r="O47" s="206"/>
      <c r="P47" s="206"/>
    </row>
    <row r="48" spans="1:16" s="58" customFormat="1" ht="52.5" customHeight="1">
      <c r="A48" s="88" t="s">
        <v>72</v>
      </c>
      <c r="B48" s="206" t="s">
        <v>81</v>
      </c>
      <c r="C48" s="206"/>
      <c r="D48" s="206"/>
      <c r="E48" s="206"/>
      <c r="F48" s="206"/>
      <c r="G48" s="206"/>
      <c r="H48" s="206"/>
      <c r="I48" s="206"/>
      <c r="J48" s="220">
        <v>270</v>
      </c>
      <c r="K48" s="220"/>
      <c r="L48" s="207">
        <f>SUMIF('прил 2'!H81:I106,270,'прил 2'!Z81:AC106)</f>
        <v>570813</v>
      </c>
      <c r="M48" s="207"/>
      <c r="N48" s="207"/>
      <c r="O48" s="206"/>
      <c r="P48" s="206"/>
    </row>
    <row r="49" spans="1:16" s="58" customFormat="1" ht="54" customHeight="1">
      <c r="A49" s="88" t="s">
        <v>73</v>
      </c>
      <c r="B49" s="206" t="s">
        <v>41</v>
      </c>
      <c r="C49" s="206"/>
      <c r="D49" s="206"/>
      <c r="E49" s="206"/>
      <c r="F49" s="206"/>
      <c r="G49" s="206"/>
      <c r="H49" s="206"/>
      <c r="I49" s="206"/>
      <c r="J49" s="220">
        <v>280</v>
      </c>
      <c r="K49" s="220"/>
      <c r="L49" s="207">
        <f>SUMIF('прил 2'!H81:I106,280,'прил 2'!Z81:AC106)</f>
        <v>81800</v>
      </c>
      <c r="M49" s="207"/>
      <c r="N49" s="207"/>
      <c r="O49" s="206"/>
      <c r="P49" s="206"/>
    </row>
    <row r="50" spans="1:16" s="58" customFormat="1" ht="27.75" customHeight="1">
      <c r="A50" s="87" t="s">
        <v>74</v>
      </c>
      <c r="B50" s="252" t="s">
        <v>103</v>
      </c>
      <c r="C50" s="252"/>
      <c r="D50" s="252"/>
      <c r="E50" s="252"/>
      <c r="F50" s="252"/>
      <c r="G50" s="252"/>
      <c r="H50" s="252"/>
      <c r="I50" s="252"/>
      <c r="J50" s="241">
        <v>290</v>
      </c>
      <c r="K50" s="241"/>
      <c r="L50" s="207">
        <f>SUMIF('прил 2'!H81:I106,290,'прил 2'!Z81:AC106)</f>
        <v>0</v>
      </c>
      <c r="M50" s="207"/>
      <c r="N50" s="207"/>
      <c r="O50" s="206"/>
      <c r="P50" s="206"/>
    </row>
    <row r="51" spans="1:16" s="58" customFormat="1" ht="27.75" customHeight="1">
      <c r="A51" s="200" t="s">
        <v>75</v>
      </c>
      <c r="B51" s="190" t="s">
        <v>82</v>
      </c>
      <c r="C51" s="191"/>
      <c r="D51" s="191"/>
      <c r="E51" s="191"/>
      <c r="F51" s="191"/>
      <c r="G51" s="191"/>
      <c r="H51" s="191"/>
      <c r="I51" s="192"/>
      <c r="J51" s="202">
        <v>300</v>
      </c>
      <c r="K51" s="202"/>
      <c r="L51" s="209">
        <f>SUM(L16-L30-L39-L50)</f>
        <v>0</v>
      </c>
      <c r="M51" s="210"/>
      <c r="N51" s="211"/>
      <c r="O51" s="215"/>
      <c r="P51" s="216"/>
    </row>
    <row r="52" spans="1:16" s="58" customFormat="1" ht="13.5" customHeight="1">
      <c r="A52" s="201"/>
      <c r="B52" s="197" t="s">
        <v>91</v>
      </c>
      <c r="C52" s="198"/>
      <c r="D52" s="198"/>
      <c r="E52" s="198"/>
      <c r="F52" s="198"/>
      <c r="G52" s="198"/>
      <c r="H52" s="198"/>
      <c r="I52" s="199"/>
      <c r="J52" s="203"/>
      <c r="K52" s="203"/>
      <c r="L52" s="212"/>
      <c r="M52" s="213"/>
      <c r="N52" s="214"/>
      <c r="O52" s="217"/>
      <c r="P52" s="218"/>
    </row>
    <row r="53" spans="1:16" s="58" customFormat="1" ht="56.25" customHeight="1">
      <c r="A53" s="189" t="s">
        <v>104</v>
      </c>
      <c r="B53" s="189"/>
      <c r="C53" s="189"/>
      <c r="D53" s="189"/>
      <c r="E53" s="189"/>
      <c r="F53" s="189"/>
      <c r="G53" s="189"/>
      <c r="H53" s="189"/>
      <c r="I53" s="189"/>
      <c r="J53" s="189"/>
      <c r="K53" s="189"/>
      <c r="L53" s="189"/>
      <c r="M53" s="189"/>
      <c r="N53" s="189"/>
      <c r="O53" s="189"/>
      <c r="P53" s="189"/>
    </row>
    <row r="54" spans="1:16" s="58" customFormat="1" ht="24" customHeight="1">
      <c r="A54" s="193" t="s">
        <v>78</v>
      </c>
      <c r="B54" s="193"/>
      <c r="C54" s="193"/>
      <c r="D54" s="193"/>
      <c r="E54" s="193"/>
      <c r="F54" s="193"/>
      <c r="G54" s="193"/>
      <c r="H54" s="195" t="s">
        <v>234</v>
      </c>
      <c r="I54" s="195"/>
      <c r="J54" s="195"/>
      <c r="K54" s="70"/>
      <c r="L54" s="194" t="s">
        <v>141</v>
      </c>
      <c r="M54" s="194"/>
      <c r="N54" s="194"/>
      <c r="O54" s="194"/>
      <c r="P54" s="194"/>
    </row>
    <row r="55" spans="1:16" s="58" customFormat="1" ht="12.75" customHeight="1">
      <c r="A55" s="64"/>
      <c r="B55" s="59"/>
      <c r="C55" s="59"/>
      <c r="D55" s="59"/>
      <c r="E55" s="59"/>
      <c r="F55" s="60"/>
      <c r="G55" s="60"/>
      <c r="H55" s="196" t="s">
        <v>105</v>
      </c>
      <c r="I55" s="196"/>
      <c r="J55" s="196"/>
      <c r="L55" s="208" t="s">
        <v>8</v>
      </c>
      <c r="M55" s="208"/>
      <c r="N55" s="208"/>
      <c r="O55" s="208"/>
      <c r="P55" s="208"/>
    </row>
    <row r="56" spans="1:16" s="58" customFormat="1" ht="12.75" customHeight="1">
      <c r="A56" s="65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75"/>
      <c r="M56" s="75"/>
      <c r="N56" s="75"/>
      <c r="O56" s="75"/>
      <c r="P56" s="75"/>
    </row>
    <row r="57" spans="1:16" s="58" customFormat="1" ht="52.5" customHeight="1">
      <c r="A57" s="193" t="s">
        <v>92</v>
      </c>
      <c r="B57" s="193"/>
      <c r="C57" s="193"/>
      <c r="D57" s="193"/>
      <c r="E57" s="193"/>
      <c r="F57" s="193"/>
      <c r="G57" s="193"/>
      <c r="H57" s="195"/>
      <c r="I57" s="195"/>
      <c r="J57" s="195"/>
      <c r="K57" s="70"/>
      <c r="L57" s="194"/>
      <c r="M57" s="194"/>
      <c r="N57" s="194"/>
      <c r="O57" s="194"/>
      <c r="P57" s="194"/>
    </row>
    <row r="58" spans="1:16" s="58" customFormat="1" ht="12.75" customHeight="1">
      <c r="A58" s="64"/>
      <c r="B58" s="59"/>
      <c r="C58" s="59"/>
      <c r="D58" s="59"/>
      <c r="E58" s="59"/>
      <c r="F58" s="60"/>
      <c r="G58" s="60"/>
      <c r="H58" s="246" t="s">
        <v>105</v>
      </c>
      <c r="I58" s="246"/>
      <c r="J58" s="246"/>
      <c r="K58" s="76" t="s">
        <v>86</v>
      </c>
      <c r="L58" s="247" t="s">
        <v>8</v>
      </c>
      <c r="M58" s="247"/>
      <c r="N58" s="247"/>
      <c r="O58" s="247"/>
      <c r="P58" s="247"/>
    </row>
    <row r="59" spans="1:16" s="58" customFormat="1" ht="12.75" customHeight="1">
      <c r="A59" s="65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75"/>
      <c r="M59" s="75"/>
      <c r="N59" s="75"/>
      <c r="O59" s="75"/>
      <c r="P59" s="75"/>
    </row>
    <row r="60" spans="1:16" s="58" customFormat="1" ht="12.75" customHeight="1">
      <c r="A60" s="65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75"/>
      <c r="M60" s="75"/>
      <c r="N60" s="75"/>
      <c r="O60" s="75"/>
      <c r="P60" s="75"/>
    </row>
    <row r="61" spans="1:16" s="58" customFormat="1" ht="12.75" customHeight="1">
      <c r="A61" s="186" t="s">
        <v>106</v>
      </c>
      <c r="B61" s="186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186"/>
    </row>
    <row r="62" spans="1:16" s="58" customFormat="1" ht="28.5" customHeight="1">
      <c r="A62" s="188" t="s">
        <v>107</v>
      </c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  <c r="N62" s="188"/>
      <c r="O62" s="188"/>
      <c r="P62" s="188"/>
    </row>
    <row r="63" spans="1:16" s="58" customFormat="1" ht="15" customHeight="1">
      <c r="A63" s="186" t="s">
        <v>108</v>
      </c>
      <c r="B63" s="186"/>
      <c r="C63" s="186"/>
      <c r="D63" s="186"/>
      <c r="E63" s="186"/>
      <c r="F63" s="186"/>
      <c r="G63" s="186"/>
      <c r="H63" s="186"/>
      <c r="I63" s="186"/>
      <c r="J63" s="186"/>
      <c r="K63" s="186"/>
      <c r="L63" s="186"/>
      <c r="M63" s="186"/>
      <c r="N63" s="186"/>
      <c r="O63" s="186"/>
      <c r="P63" s="61"/>
    </row>
    <row r="64" spans="1:16" ht="48.75" customHeight="1">
      <c r="A64" s="187" t="s">
        <v>109</v>
      </c>
      <c r="B64" s="187"/>
      <c r="C64" s="187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7"/>
      <c r="O64" s="187"/>
      <c r="P64" s="187"/>
    </row>
    <row r="67" spans="1:1">
      <c r="A67" s="66"/>
    </row>
    <row r="68" spans="1:1">
      <c r="A68" s="67"/>
    </row>
  </sheetData>
  <sheetProtection password="CC33" sheet="1"/>
  <mergeCells count="183">
    <mergeCell ref="L19:N19"/>
    <mergeCell ref="O19:P19"/>
    <mergeCell ref="O18:P18"/>
    <mergeCell ref="L18:N18"/>
    <mergeCell ref="J17:K17"/>
    <mergeCell ref="A57:G57"/>
    <mergeCell ref="H57:J57"/>
    <mergeCell ref="L57:P57"/>
    <mergeCell ref="B48:I48"/>
    <mergeCell ref="L48:N48"/>
    <mergeCell ref="B47:I47"/>
    <mergeCell ref="B50:I50"/>
    <mergeCell ref="B43:I43"/>
    <mergeCell ref="J43:K43"/>
    <mergeCell ref="B41:I41"/>
    <mergeCell ref="J40:K40"/>
    <mergeCell ref="B34:I34"/>
    <mergeCell ref="J44:K44"/>
    <mergeCell ref="O44:P44"/>
    <mergeCell ref="O45:P45"/>
    <mergeCell ref="O46:P46"/>
    <mergeCell ref="J19:K19"/>
    <mergeCell ref="J45:K45"/>
    <mergeCell ref="J41:K41"/>
    <mergeCell ref="H58:J58"/>
    <mergeCell ref="L58:P58"/>
    <mergeCell ref="A6:P6"/>
    <mergeCell ref="A7:P7"/>
    <mergeCell ref="B22:I22"/>
    <mergeCell ref="J22:K22"/>
    <mergeCell ref="B19:I19"/>
    <mergeCell ref="L46:N46"/>
    <mergeCell ref="B44:I44"/>
    <mergeCell ref="B45:I45"/>
    <mergeCell ref="B49:I49"/>
    <mergeCell ref="J48:K48"/>
    <mergeCell ref="J50:K50"/>
    <mergeCell ref="J47:K47"/>
    <mergeCell ref="B46:I46"/>
    <mergeCell ref="J46:K46"/>
    <mergeCell ref="J49:K49"/>
    <mergeCell ref="B24:I24"/>
    <mergeCell ref="B23:I23"/>
    <mergeCell ref="B42:I42"/>
    <mergeCell ref="J42:K42"/>
    <mergeCell ref="B27:I27"/>
    <mergeCell ref="J27:K27"/>
    <mergeCell ref="B40:I40"/>
    <mergeCell ref="L45:N45"/>
    <mergeCell ref="L40:N40"/>
    <mergeCell ref="L41:N41"/>
    <mergeCell ref="L43:N43"/>
    <mergeCell ref="O43:P43"/>
    <mergeCell ref="L44:N44"/>
    <mergeCell ref="O40:P40"/>
    <mergeCell ref="O41:P41"/>
    <mergeCell ref="L42:N42"/>
    <mergeCell ref="O42:P42"/>
    <mergeCell ref="O30:P30"/>
    <mergeCell ref="O31:P31"/>
    <mergeCell ref="O36:P36"/>
    <mergeCell ref="J37:K37"/>
    <mergeCell ref="J32:K32"/>
    <mergeCell ref="J33:K33"/>
    <mergeCell ref="J34:K34"/>
    <mergeCell ref="J35:K35"/>
    <mergeCell ref="O37:P37"/>
    <mergeCell ref="O32:P32"/>
    <mergeCell ref="L30:N30"/>
    <mergeCell ref="L31:N31"/>
    <mergeCell ref="L36:N36"/>
    <mergeCell ref="L37:N37"/>
    <mergeCell ref="L35:N35"/>
    <mergeCell ref="L32:N32"/>
    <mergeCell ref="L33:N33"/>
    <mergeCell ref="L34:N34"/>
    <mergeCell ref="J36:K36"/>
    <mergeCell ref="L39:N39"/>
    <mergeCell ref="O39:P39"/>
    <mergeCell ref="J38:K38"/>
    <mergeCell ref="O38:P38"/>
    <mergeCell ref="O33:P33"/>
    <mergeCell ref="O34:P34"/>
    <mergeCell ref="O35:P35"/>
    <mergeCell ref="L38:N38"/>
    <mergeCell ref="B39:I39"/>
    <mergeCell ref="J39:K39"/>
    <mergeCell ref="B35:I35"/>
    <mergeCell ref="B31:I31"/>
    <mergeCell ref="B36:I36"/>
    <mergeCell ref="B37:I37"/>
    <mergeCell ref="B38:I38"/>
    <mergeCell ref="B32:I32"/>
    <mergeCell ref="B33:I33"/>
    <mergeCell ref="J31:K31"/>
    <mergeCell ref="O23:P23"/>
    <mergeCell ref="O24:P24"/>
    <mergeCell ref="L23:N23"/>
    <mergeCell ref="L24:N24"/>
    <mergeCell ref="O25:P25"/>
    <mergeCell ref="B30:I30"/>
    <mergeCell ref="J30:K30"/>
    <mergeCell ref="B26:I26"/>
    <mergeCell ref="B28:I28"/>
    <mergeCell ref="B29:I29"/>
    <mergeCell ref="O29:P29"/>
    <mergeCell ref="O26:P26"/>
    <mergeCell ref="O28:P28"/>
    <mergeCell ref="L28:N28"/>
    <mergeCell ref="L27:N27"/>
    <mergeCell ref="L26:N26"/>
    <mergeCell ref="O27:P27"/>
    <mergeCell ref="A2:P2"/>
    <mergeCell ref="A5:P5"/>
    <mergeCell ref="I3:N3"/>
    <mergeCell ref="D3:H3"/>
    <mergeCell ref="D4:H4"/>
    <mergeCell ref="J18:K18"/>
    <mergeCell ref="A9:P9"/>
    <mergeCell ref="O14:P14"/>
    <mergeCell ref="A12:P12"/>
    <mergeCell ref="L14:N14"/>
    <mergeCell ref="J14:K14"/>
    <mergeCell ref="A14:I14"/>
    <mergeCell ref="O16:P16"/>
    <mergeCell ref="A10:P10"/>
    <mergeCell ref="A11:P11"/>
    <mergeCell ref="A13:P13"/>
    <mergeCell ref="L15:N15"/>
    <mergeCell ref="B16:I16"/>
    <mergeCell ref="J16:K16"/>
    <mergeCell ref="L16:N16"/>
    <mergeCell ref="O15:P15"/>
    <mergeCell ref="L17:N17"/>
    <mergeCell ref="O17:P17"/>
    <mergeCell ref="L51:N52"/>
    <mergeCell ref="O51:P52"/>
    <mergeCell ref="L29:N29"/>
    <mergeCell ref="J29:K29"/>
    <mergeCell ref="J26:K26"/>
    <mergeCell ref="B17:I17"/>
    <mergeCell ref="A15:I15"/>
    <mergeCell ref="J15:K15"/>
    <mergeCell ref="B18:I18"/>
    <mergeCell ref="J24:K24"/>
    <mergeCell ref="L25:N25"/>
    <mergeCell ref="J28:K28"/>
    <mergeCell ref="B20:I20"/>
    <mergeCell ref="J20:K20"/>
    <mergeCell ref="L20:N20"/>
    <mergeCell ref="B25:I25"/>
    <mergeCell ref="B21:I21"/>
    <mergeCell ref="J21:K21"/>
    <mergeCell ref="L21:N21"/>
    <mergeCell ref="J23:K23"/>
    <mergeCell ref="O20:P20"/>
    <mergeCell ref="O21:P21"/>
    <mergeCell ref="L22:N22"/>
    <mergeCell ref="O22:P22"/>
    <mergeCell ref="F1:P1"/>
    <mergeCell ref="A61:P61"/>
    <mergeCell ref="A64:P64"/>
    <mergeCell ref="A63:O63"/>
    <mergeCell ref="A62:P62"/>
    <mergeCell ref="A53:P53"/>
    <mergeCell ref="B51:I51"/>
    <mergeCell ref="A54:G54"/>
    <mergeCell ref="L54:P54"/>
    <mergeCell ref="H54:J54"/>
    <mergeCell ref="H55:J55"/>
    <mergeCell ref="B52:I52"/>
    <mergeCell ref="A51:A52"/>
    <mergeCell ref="J51:K52"/>
    <mergeCell ref="A8:P8"/>
    <mergeCell ref="J25:K25"/>
    <mergeCell ref="O50:P50"/>
    <mergeCell ref="L47:N47"/>
    <mergeCell ref="L49:N49"/>
    <mergeCell ref="L50:N50"/>
    <mergeCell ref="L55:P55"/>
    <mergeCell ref="O47:P47"/>
    <mergeCell ref="O48:P48"/>
    <mergeCell ref="O49:P49"/>
  </mergeCells>
  <phoneticPr fontId="0" type="noConversion"/>
  <conditionalFormatting sqref="A6:P6">
    <cfRule type="expression" dxfId="3" priority="4" stopIfTrue="1">
      <formula>$A$6=0</formula>
    </cfRule>
  </conditionalFormatting>
  <conditionalFormatting sqref="A8:P8">
    <cfRule type="expression" dxfId="2" priority="3" stopIfTrue="1">
      <formula>$A$8=0</formula>
    </cfRule>
  </conditionalFormatting>
  <conditionalFormatting sqref="A10:P10">
    <cfRule type="expression" dxfId="1" priority="2" stopIfTrue="1">
      <formula>$A$10=0</formula>
    </cfRule>
  </conditionalFormatting>
  <conditionalFormatting sqref="A12:P12">
    <cfRule type="expression" dxfId="0" priority="1" stopIfTrue="1">
      <formula>$A$12=0</formula>
    </cfRule>
  </conditionalFormatting>
  <pageMargins left="1.1811023622047245" right="0.51181102362204722" top="0.78740157480314965" bottom="0.59055118110236227" header="0.19685039370078741" footer="0.19685039370078741"/>
  <pageSetup paperSize="9" scale="74" fitToWidth="2" fitToHeight="2" orientation="portrait" cellComments="atEnd" r:id="rId1"/>
  <headerFooter alignWithMargins="0">
    <oddHeader>&amp;C&amp;</oddHeader>
  </headerFooter>
  <rowBreaks count="2" manualBreakCount="2">
    <brk id="26" max="15" man="1"/>
    <brk id="47" max="15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B2:Q59"/>
  <sheetViews>
    <sheetView topLeftCell="A52" zoomScale="90" zoomScaleNormal="90" workbookViewId="0">
      <selection activeCell="G1" sqref="G1"/>
    </sheetView>
  </sheetViews>
  <sheetFormatPr defaultRowHeight="12.75"/>
  <sheetData>
    <row r="2" spans="2:2">
      <c r="B2" t="s">
        <v>121</v>
      </c>
    </row>
    <row r="3" spans="2:2">
      <c r="B3" t="s">
        <v>122</v>
      </c>
    </row>
    <row r="6" spans="2:2">
      <c r="B6" t="s">
        <v>129</v>
      </c>
    </row>
    <row r="42" spans="2:17">
      <c r="G42" t="s">
        <v>130</v>
      </c>
    </row>
    <row r="45" spans="2:17">
      <c r="J45" t="s">
        <v>131</v>
      </c>
    </row>
    <row r="47" spans="2:17" ht="52.5" customHeight="1">
      <c r="B47" s="254" t="s">
        <v>128</v>
      </c>
      <c r="C47" s="254"/>
      <c r="D47" s="254"/>
      <c r="E47" s="254"/>
      <c r="F47" s="254"/>
      <c r="G47" s="254"/>
      <c r="H47" s="254"/>
      <c r="I47" s="254"/>
      <c r="J47" s="254"/>
      <c r="K47" s="254"/>
      <c r="L47" s="254"/>
      <c r="M47" s="254"/>
      <c r="N47" s="254"/>
      <c r="O47" s="254"/>
      <c r="P47" s="254"/>
      <c r="Q47" s="254"/>
    </row>
    <row r="48" spans="2:17" ht="18.75" customHeight="1">
      <c r="B48" s="254" t="s">
        <v>124</v>
      </c>
      <c r="C48" s="254"/>
      <c r="D48" s="254"/>
      <c r="E48" s="254"/>
      <c r="F48" s="254"/>
      <c r="G48" s="254"/>
      <c r="H48" s="254"/>
      <c r="I48" s="254"/>
      <c r="J48" s="254"/>
      <c r="K48" s="254"/>
      <c r="L48" s="254"/>
      <c r="M48" s="254"/>
      <c r="N48" s="254"/>
      <c r="O48" s="254"/>
      <c r="P48" s="254"/>
      <c r="Q48" s="254"/>
    </row>
    <row r="49" spans="2:17" ht="36.75" customHeight="1">
      <c r="B49" s="255" t="s">
        <v>133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</row>
    <row r="50" spans="2:17" ht="41.25" customHeight="1">
      <c r="B50" s="254" t="s">
        <v>61</v>
      </c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  <c r="N50" s="254"/>
      <c r="O50" s="254"/>
      <c r="P50" s="254"/>
      <c r="Q50" s="254"/>
    </row>
    <row r="51" spans="2:17" ht="26.25" customHeight="1">
      <c r="B51" s="254" t="s">
        <v>84</v>
      </c>
      <c r="C51" s="254"/>
      <c r="D51" s="254"/>
      <c r="E51" s="254"/>
      <c r="F51" s="254"/>
      <c r="G51" s="254"/>
      <c r="H51" s="254"/>
      <c r="I51" s="254"/>
      <c r="J51" s="254"/>
      <c r="K51" s="254"/>
      <c r="L51" s="254"/>
      <c r="M51" s="254"/>
      <c r="N51" s="254"/>
      <c r="O51" s="254"/>
      <c r="P51" s="254"/>
      <c r="Q51" s="254"/>
    </row>
    <row r="52" spans="2:17" ht="24" customHeight="1">
      <c r="B52" s="254" t="s">
        <v>134</v>
      </c>
      <c r="C52" s="254"/>
      <c r="D52" s="254"/>
      <c r="E52" s="254"/>
      <c r="F52" s="254"/>
      <c r="G52" s="254"/>
      <c r="H52" s="254"/>
      <c r="I52" s="254"/>
      <c r="J52" s="254"/>
      <c r="K52" s="254"/>
      <c r="L52" s="254"/>
      <c r="M52" s="254"/>
      <c r="N52" s="254"/>
      <c r="O52" s="254"/>
      <c r="P52" s="254"/>
      <c r="Q52" s="254"/>
    </row>
    <row r="53" spans="2:17" ht="48" customHeight="1">
      <c r="B53" s="253" t="s">
        <v>135</v>
      </c>
      <c r="C53" s="253"/>
      <c r="D53" s="253"/>
      <c r="E53" s="253"/>
      <c r="F53" s="253"/>
      <c r="G53" s="253"/>
      <c r="H53" s="253"/>
      <c r="I53" s="253"/>
      <c r="J53" s="253"/>
      <c r="K53" s="253"/>
      <c r="L53" s="253"/>
      <c r="M53" s="253"/>
      <c r="N53" s="253"/>
      <c r="O53" s="253"/>
      <c r="P53" s="253"/>
      <c r="Q53" s="253"/>
    </row>
    <row r="54" spans="2:17" ht="65.25" customHeight="1">
      <c r="B54" s="254" t="s">
        <v>132</v>
      </c>
      <c r="C54" s="254"/>
      <c r="D54" s="254"/>
      <c r="E54" s="254"/>
      <c r="F54" s="254"/>
      <c r="G54" s="254"/>
      <c r="H54" s="254"/>
      <c r="I54" s="254"/>
      <c r="J54" s="254"/>
      <c r="K54" s="254"/>
      <c r="L54" s="254"/>
      <c r="M54" s="254"/>
      <c r="N54" s="254"/>
      <c r="O54" s="254"/>
      <c r="P54" s="254"/>
      <c r="Q54" s="254"/>
    </row>
    <row r="55" spans="2:17" ht="49.5" customHeight="1">
      <c r="B55" s="254" t="s">
        <v>62</v>
      </c>
      <c r="C55" s="254"/>
      <c r="D55" s="254"/>
      <c r="E55" s="254"/>
      <c r="F55" s="254"/>
      <c r="G55" s="254"/>
      <c r="H55" s="254"/>
      <c r="I55" s="254"/>
      <c r="J55" s="254"/>
      <c r="K55" s="254"/>
      <c r="L55" s="254"/>
      <c r="M55" s="254"/>
      <c r="N55" s="254"/>
      <c r="O55" s="254"/>
      <c r="P55" s="254"/>
      <c r="Q55" s="254"/>
    </row>
    <row r="56" spans="2:17" ht="43.5" customHeight="1">
      <c r="B56" s="253" t="s">
        <v>136</v>
      </c>
      <c r="C56" s="253"/>
      <c r="D56" s="253"/>
      <c r="E56" s="253"/>
      <c r="F56" s="253"/>
      <c r="G56" s="253"/>
      <c r="H56" s="253"/>
      <c r="I56" s="253"/>
      <c r="J56" s="253"/>
      <c r="K56" s="253"/>
      <c r="L56" s="253"/>
      <c r="M56" s="253"/>
      <c r="N56" s="253"/>
      <c r="O56" s="253"/>
      <c r="P56" s="253"/>
      <c r="Q56" s="253"/>
    </row>
    <row r="59" spans="2:17">
      <c r="B59" t="s">
        <v>137</v>
      </c>
      <c r="C59">
        <v>2015</v>
      </c>
    </row>
  </sheetData>
  <mergeCells count="10">
    <mergeCell ref="B56:Q56"/>
    <mergeCell ref="B53:Q53"/>
    <mergeCell ref="B47:Q47"/>
    <mergeCell ref="B48:Q48"/>
    <mergeCell ref="B50:Q50"/>
    <mergeCell ref="B51:Q51"/>
    <mergeCell ref="B52:Q52"/>
    <mergeCell ref="B54:Q54"/>
    <mergeCell ref="B55:Q55"/>
    <mergeCell ref="B49:M49"/>
  </mergeCells>
  <phoneticPr fontId="3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прил 2</vt:lpstr>
      <vt:lpstr>прил 11</vt:lpstr>
      <vt:lpstr>Порядок заполнения Учета</vt:lpstr>
      <vt:lpstr>'прил 11'!Заголовки_для_печати</vt:lpstr>
      <vt:lpstr>'прил 11'!Область_печати</vt:lpstr>
      <vt:lpstr>'прил 2'!Область_печати</vt:lpstr>
    </vt:vector>
  </TitlesOfParts>
  <Company>CROC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admin</cp:lastModifiedBy>
  <cp:lastPrinted>2015-10-26T13:35:53Z</cp:lastPrinted>
  <dcterms:created xsi:type="dcterms:W3CDTF">2004-08-25T13:28:49Z</dcterms:created>
  <dcterms:modified xsi:type="dcterms:W3CDTF">2015-10-26T13:36:12Z</dcterms:modified>
</cp:coreProperties>
</file>