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380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J7" i="1"/>
  <c r="E8"/>
  <c r="N18"/>
  <c r="L18"/>
  <c r="F18"/>
  <c r="C18"/>
  <c r="B18"/>
  <c r="N17"/>
  <c r="L17"/>
  <c r="F17"/>
  <c r="C17"/>
  <c r="B17"/>
  <c r="N16"/>
  <c r="L16"/>
  <c r="F16"/>
  <c r="C16"/>
  <c r="B16"/>
  <c r="N15"/>
  <c r="L15"/>
  <c r="F15"/>
  <c r="C15"/>
  <c r="B15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M10"/>
  <c r="L10"/>
  <c r="K10"/>
  <c r="J10"/>
  <c r="I10"/>
  <c r="H10"/>
  <c r="G10"/>
  <c r="F10"/>
  <c r="E10"/>
  <c r="D10"/>
  <c r="C10"/>
  <c r="B10"/>
  <c r="H9"/>
  <c r="G9"/>
  <c r="F9"/>
  <c r="E9"/>
  <c r="L8"/>
  <c r="K8"/>
  <c r="J8"/>
  <c r="G8"/>
  <c r="N7"/>
  <c r="M7"/>
  <c r="I7"/>
  <c r="E7"/>
  <c r="D7"/>
  <c r="M6"/>
  <c r="I6"/>
  <c r="D6"/>
  <c r="C6"/>
  <c r="B6"/>
  <c r="A6"/>
</calcChain>
</file>

<file path=xl/sharedStrings.xml><?xml version="1.0" encoding="utf-8"?>
<sst xmlns="http://schemas.openxmlformats.org/spreadsheetml/2006/main" count="18" uniqueCount="11">
  <si>
    <t>Отчет № 7. 10.08.2018 9:34:26</t>
  </si>
  <si>
    <t>СВЕДЕНИЯ
о поступлении средств в избирательные фонды кандидатов, избирательных объединений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</si>
  <si>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седьмого созыва</t>
  </si>
  <si>
    <t>По состоянию на 08.08.2018</t>
  </si>
  <si>
    <t>В руб.</t>
  </si>
  <si>
    <t>1</t>
  </si>
  <si>
    <t>1.</t>
  </si>
  <si>
    <t>26.07.2018</t>
  </si>
  <si>
    <t/>
  </si>
  <si>
    <t>25.07.2018</t>
  </si>
  <si>
    <t>02.08.2018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</si>
</sst>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workbookViewId="0">
      <selection activeCell="J8" sqref="J8:J9"/>
    </sheetView>
  </sheetViews>
  <sheetFormatPr defaultRowHeight="15"/>
  <cols>
    <col min="1" max="1" width="5.7109375" customWidth="1"/>
    <col min="2" max="3" width="24.5703125" customWidth="1"/>
    <col min="4" max="4" width="12.140625" customWidth="1"/>
    <col min="5" max="5" width="8.5703125" customWidth="1"/>
    <col min="6" max="6" width="19.140625" customWidth="1"/>
    <col min="7" max="8" width="8.140625" customWidth="1"/>
    <col min="9" max="9" width="16.42578125" customWidth="1"/>
    <col min="10" max="10" width="11.85546875" customWidth="1"/>
    <col min="11" max="11" width="11.5703125" customWidth="1"/>
    <col min="12" max="12" width="19.140625" customWidth="1"/>
    <col min="13" max="13" width="8.140625" customWidth="1"/>
    <col min="14" max="14" width="39" customWidth="1"/>
  </cols>
  <sheetData>
    <row r="1" spans="1:14" ht="15" customHeight="1">
      <c r="N1" s="1" t="s">
        <v>0</v>
      </c>
    </row>
    <row r="2" spans="1:14" ht="209.1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N4" s="4" t="s">
        <v>3</v>
      </c>
    </row>
    <row r="5" spans="1:14">
      <c r="N5" s="4" t="s">
        <v>4</v>
      </c>
    </row>
    <row r="6" spans="1:14">
      <c r="A6" s="5" t="str">
        <f t="shared" ref="A6:A9" si="0">"№
п/п"</f>
        <v>№
п/п</v>
      </c>
      <c r="B6" s="5" t="str">
        <f t="shared" ref="B6:B9" si="1">"Наименование территории"</f>
        <v>Наименование территории</v>
      </c>
      <c r="C6" s="5" t="str">
        <f t="shared" ref="C6:C9" si="2">"Фамилия, имя, отчество кандидата"</f>
        <v>Фамилия, имя, отчество кандидата</v>
      </c>
      <c r="D6" s="8" t="str">
        <f t="shared" ref="D6:H6" si="3">"Поступило средств"</f>
        <v>Поступило средств</v>
      </c>
      <c r="E6" s="9"/>
      <c r="F6" s="9"/>
      <c r="G6" s="9"/>
      <c r="H6" s="10"/>
      <c r="I6" s="8" t="str">
        <f t="shared" ref="I6:L6" si="4">"Израсходовано средств"</f>
        <v>Израсходовано средств</v>
      </c>
      <c r="J6" s="9"/>
      <c r="K6" s="9"/>
      <c r="L6" s="10"/>
      <c r="M6" s="8" t="str">
        <f t="shared" ref="M6:N6" si="5">"Возвращено средств"</f>
        <v>Возвращено средств</v>
      </c>
      <c r="N6" s="10"/>
    </row>
    <row r="7" spans="1:14" ht="48.75" customHeight="1">
      <c r="A7" s="6"/>
      <c r="B7" s="6"/>
      <c r="C7" s="6"/>
      <c r="D7" s="5" t="str">
        <f t="shared" ref="D7:D9" si="6">"всего"</f>
        <v>всего</v>
      </c>
      <c r="E7" s="8" t="str">
        <f t="shared" ref="E7:H7" si="7">"из них"</f>
        <v>из них</v>
      </c>
      <c r="F7" s="9"/>
      <c r="G7" s="9"/>
      <c r="H7" s="10"/>
      <c r="I7" s="5" t="str">
        <f t="shared" ref="I7:I9" si="8">"всего"</f>
        <v>всего</v>
      </c>
      <c r="J7" s="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7" s="9"/>
      <c r="L7" s="10"/>
      <c r="M7" s="5" t="str">
        <f t="shared" ref="M7:M9" si="9">"сумма, руб."</f>
        <v>сумма, руб.</v>
      </c>
      <c r="N7" s="5" t="str">
        <f t="shared" ref="N7:N9" si="10">"основание возврата"</f>
        <v>основание возврата</v>
      </c>
    </row>
    <row r="8" spans="1:14" ht="74.25" customHeight="1">
      <c r="A8" s="6"/>
      <c r="B8" s="6"/>
      <c r="C8" s="6"/>
      <c r="D8" s="6"/>
      <c r="E8" s="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10"/>
      <c r="G8" s="8" t="str">
        <f t="shared" ref="G8:H8" si="11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10"/>
      <c r="I8" s="6"/>
      <c r="J8" s="5" t="str">
        <f t="shared" ref="J8:J9" si="12">"дата операции"</f>
        <v>дата операции</v>
      </c>
      <c r="K8" s="5" t="str">
        <f t="shared" ref="K8:K9" si="13">"сумма, руб."</f>
        <v>сумма, руб.</v>
      </c>
      <c r="L8" s="5" t="str">
        <f t="shared" ref="L8:L9" si="14">"назначение платежа"</f>
        <v>назначение платежа</v>
      </c>
      <c r="M8" s="6"/>
      <c r="N8" s="6"/>
    </row>
    <row r="9" spans="1:14" ht="63.75">
      <c r="A9" s="7"/>
      <c r="B9" s="7"/>
      <c r="C9" s="7"/>
      <c r="D9" s="7"/>
      <c r="E9" s="11" t="str">
        <f>"сумма, руб."</f>
        <v>сумма, руб.</v>
      </c>
      <c r="F9" s="11" t="str">
        <f>"наименование юридического лица"</f>
        <v>наименование юридического лица</v>
      </c>
      <c r="G9" s="11" t="str">
        <f>"сумма, руб."</f>
        <v>сумма, руб.</v>
      </c>
      <c r="H9" s="11" t="str">
        <f>"кол-во граждан"</f>
        <v>кол-во граждан</v>
      </c>
      <c r="I9" s="7"/>
      <c r="J9" s="7"/>
      <c r="K9" s="7"/>
      <c r="L9" s="7"/>
      <c r="M9" s="7"/>
      <c r="N9" s="7"/>
    </row>
    <row r="10" spans="1:14">
      <c r="A10" s="12" t="s">
        <v>5</v>
      </c>
      <c r="B10" s="11" t="str">
        <f>"2"</f>
        <v>2</v>
      </c>
      <c r="C10" s="11" t="str">
        <f>"3"</f>
        <v>3</v>
      </c>
      <c r="D10" s="11" t="str">
        <f>"4"</f>
        <v>4</v>
      </c>
      <c r="E10" s="11" t="str">
        <f>"5"</f>
        <v>5</v>
      </c>
      <c r="F10" s="11" t="str">
        <f>"6"</f>
        <v>6</v>
      </c>
      <c r="G10" s="11" t="str">
        <f>"7"</f>
        <v>7</v>
      </c>
      <c r="H10" s="11" t="str">
        <f>"8"</f>
        <v>8</v>
      </c>
      <c r="I10" s="11" t="str">
        <f>"9"</f>
        <v>9</v>
      </c>
      <c r="J10" s="11" t="str">
        <f>"10"</f>
        <v>10</v>
      </c>
      <c r="K10" s="11" t="str">
        <f>"11"</f>
        <v>11</v>
      </c>
      <c r="L10" s="11" t="str">
        <f>"12"</f>
        <v>12</v>
      </c>
      <c r="M10" s="11" t="str">
        <f>"13"</f>
        <v>13</v>
      </c>
      <c r="N10" s="11" t="str">
        <f>"14"</f>
        <v>14</v>
      </c>
    </row>
    <row r="11" spans="1:14" ht="25.5">
      <c r="A11" s="13" t="s">
        <v>6</v>
      </c>
      <c r="B11" s="14" t="str">
        <f>"Округ №13"</f>
        <v>Округ №13</v>
      </c>
      <c r="C11" s="14" t="str">
        <f>"Кавинов Роман Валерьевич"</f>
        <v>Кавинов Роман Валерьевич</v>
      </c>
      <c r="D11" s="15"/>
      <c r="E11" s="15"/>
      <c r="F11" s="14" t="str">
        <f>""</f>
        <v/>
      </c>
      <c r="G11" s="15"/>
      <c r="H11" s="16"/>
      <c r="I11" s="15"/>
      <c r="J11" s="17" t="s">
        <v>7</v>
      </c>
      <c r="K11" s="15">
        <v>175000</v>
      </c>
      <c r="L11" s="14" t="str">
        <f>"Иные расходы на проведение изб.камп."</f>
        <v>Иные расходы на проведение изб.камп.</v>
      </c>
      <c r="M11" s="15"/>
      <c r="N11" s="14" t="str">
        <f>""</f>
        <v/>
      </c>
    </row>
    <row r="12" spans="1:14" ht="38.25">
      <c r="A12" s="13" t="s">
        <v>8</v>
      </c>
      <c r="B12" s="14" t="str">
        <f>""</f>
        <v/>
      </c>
      <c r="C12" s="14" t="str">
        <f>""</f>
        <v/>
      </c>
      <c r="D12" s="15"/>
      <c r="E12" s="15"/>
      <c r="F12" s="14" t="str">
        <f>""</f>
        <v/>
      </c>
      <c r="G12" s="15"/>
      <c r="H12" s="16"/>
      <c r="I12" s="15"/>
      <c r="J12" s="17" t="s">
        <v>9</v>
      </c>
      <c r="K12" s="15">
        <v>76275</v>
      </c>
      <c r="L12" s="14" t="str">
        <f>"Изг. и распр. печатных и иных агит. материалов"</f>
        <v>Изг. и распр. печатных и иных агит. материалов</v>
      </c>
      <c r="M12" s="15"/>
      <c r="N12" s="14" t="str">
        <f>""</f>
        <v/>
      </c>
    </row>
    <row r="13" spans="1:14" ht="25.5">
      <c r="A13" s="13" t="s">
        <v>8</v>
      </c>
      <c r="B13" s="14" t="str">
        <f>""</f>
        <v/>
      </c>
      <c r="C13" s="14" t="str">
        <f>""</f>
        <v/>
      </c>
      <c r="D13" s="15"/>
      <c r="E13" s="15"/>
      <c r="F13" s="14" t="str">
        <f>""</f>
        <v/>
      </c>
      <c r="G13" s="15"/>
      <c r="H13" s="16"/>
      <c r="I13" s="15"/>
      <c r="J13" s="17" t="s">
        <v>9</v>
      </c>
      <c r="K13" s="15">
        <v>69000</v>
      </c>
      <c r="L13" s="14" t="str">
        <f>"Иные расходы на проведение изб.камп."</f>
        <v>Иные расходы на проведение изб.камп.</v>
      </c>
      <c r="M13" s="15"/>
      <c r="N13" s="14" t="str">
        <f>""</f>
        <v/>
      </c>
    </row>
    <row r="14" spans="1:14" ht="25.5">
      <c r="A14" s="13" t="s">
        <v>8</v>
      </c>
      <c r="B14" s="14" t="str">
        <f>""</f>
        <v/>
      </c>
      <c r="C14" s="14" t="str">
        <f>""</f>
        <v/>
      </c>
      <c r="D14" s="15"/>
      <c r="E14" s="15"/>
      <c r="F14" s="14" t="str">
        <f>""</f>
        <v/>
      </c>
      <c r="G14" s="15"/>
      <c r="H14" s="16"/>
      <c r="I14" s="15"/>
      <c r="J14" s="17" t="s">
        <v>10</v>
      </c>
      <c r="K14" s="15">
        <v>60000</v>
      </c>
      <c r="L14" s="14" t="str">
        <f>"Иные расходы на проведение изб.камп."</f>
        <v>Иные расходы на проведение изб.камп.</v>
      </c>
      <c r="M14" s="15"/>
      <c r="N14" s="14" t="str">
        <f>""</f>
        <v/>
      </c>
    </row>
    <row r="15" spans="1:14">
      <c r="A15" s="12" t="s">
        <v>8</v>
      </c>
      <c r="B15" s="18" t="str">
        <f>""</f>
        <v/>
      </c>
      <c r="C15" s="18" t="str">
        <f>"Итого по кандидату"</f>
        <v>Итого по кандидату</v>
      </c>
      <c r="D15" s="19">
        <v>1000000</v>
      </c>
      <c r="E15" s="19">
        <v>0</v>
      </c>
      <c r="F15" s="18" t="str">
        <f>""</f>
        <v/>
      </c>
      <c r="G15" s="19">
        <v>0</v>
      </c>
      <c r="H15" s="20"/>
      <c r="I15" s="19">
        <v>485115</v>
      </c>
      <c r="J15" s="21"/>
      <c r="K15" s="19">
        <v>380275</v>
      </c>
      <c r="L15" s="18" t="str">
        <f>""</f>
        <v/>
      </c>
      <c r="M15" s="19">
        <v>0</v>
      </c>
      <c r="N15" s="18" t="str">
        <f>""</f>
        <v/>
      </c>
    </row>
    <row r="16" spans="1:14" ht="25.5">
      <c r="A16" s="12" t="s">
        <v>8</v>
      </c>
      <c r="B16" s="18" t="str">
        <f>""</f>
        <v/>
      </c>
      <c r="C16" s="18" t="str">
        <f>"Избирательный округ (Округ №13), всего"</f>
        <v>Избирательный округ (Округ №13), всего</v>
      </c>
      <c r="D16" s="19">
        <v>1000000</v>
      </c>
      <c r="E16" s="19">
        <v>0</v>
      </c>
      <c r="F16" s="18" t="str">
        <f>""</f>
        <v/>
      </c>
      <c r="G16" s="19">
        <v>0</v>
      </c>
      <c r="H16" s="20"/>
      <c r="I16" s="19">
        <v>485115</v>
      </c>
      <c r="J16" s="21"/>
      <c r="K16" s="19">
        <v>380275</v>
      </c>
      <c r="L16" s="18" t="str">
        <f>""</f>
        <v/>
      </c>
      <c r="M16" s="19">
        <v>0</v>
      </c>
      <c r="N16" s="18" t="str">
        <f>""</f>
        <v/>
      </c>
    </row>
    <row r="17" spans="1:14">
      <c r="A17" s="12" t="s">
        <v>8</v>
      </c>
      <c r="B17" s="18" t="str">
        <f>""</f>
        <v/>
      </c>
      <c r="C17" s="18" t="str">
        <f>"Кандидаты, всего"</f>
        <v>Кандидаты, всего</v>
      </c>
      <c r="D17" s="19">
        <v>1000000</v>
      </c>
      <c r="E17" s="19">
        <v>0</v>
      </c>
      <c r="F17" s="18" t="str">
        <f>""</f>
        <v/>
      </c>
      <c r="G17" s="19">
        <v>0</v>
      </c>
      <c r="H17" s="20"/>
      <c r="I17" s="19">
        <v>485115</v>
      </c>
      <c r="J17" s="21"/>
      <c r="K17" s="19">
        <v>380275</v>
      </c>
      <c r="L17" s="18" t="str">
        <f>""</f>
        <v/>
      </c>
      <c r="M17" s="19">
        <v>0</v>
      </c>
      <c r="N17" s="18" t="str">
        <f>""</f>
        <v/>
      </c>
    </row>
    <row r="18" spans="1:14">
      <c r="A18" s="12" t="s">
        <v>8</v>
      </c>
      <c r="B18" s="18" t="str">
        <f>""</f>
        <v/>
      </c>
      <c r="C18" s="18" t="str">
        <f>"Итого"</f>
        <v>Итого</v>
      </c>
      <c r="D18" s="19">
        <v>1000000</v>
      </c>
      <c r="E18" s="19">
        <v>0</v>
      </c>
      <c r="F18" s="18" t="str">
        <f>""</f>
        <v/>
      </c>
      <c r="G18" s="19">
        <v>0</v>
      </c>
      <c r="H18" s="20">
        <v>0</v>
      </c>
      <c r="I18" s="19">
        <v>485115</v>
      </c>
      <c r="J18" s="21"/>
      <c r="K18" s="19">
        <v>380275</v>
      </c>
      <c r="L18" s="18" t="str">
        <f>""</f>
        <v/>
      </c>
      <c r="M18" s="19">
        <v>0</v>
      </c>
      <c r="N18" s="18" t="str">
        <f>""</f>
        <v/>
      </c>
    </row>
  </sheetData>
  <mergeCells count="19"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</mergeCells>
  <pageMargins left="0.34722222222222221" right="0.1388888888888889" top="0.1388888888888889" bottom="0.1388888888888889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2018-08-10T06:34:56Z</dcterms:created>
  <dcterms:modified xsi:type="dcterms:W3CDTF">2018-08-10T06:37:13Z</dcterms:modified>
</cp:coreProperties>
</file>