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2" windowWidth="23256" windowHeight="13176"/>
  </bookViews>
  <sheets>
    <sheet name="Отчет" sheetId="1" r:id="rId1"/>
  </sheets>
  <definedNames>
    <definedName name="_xlnm.Print_Area" localSheetId="0">Отчет!$A$1:$M$21</definedName>
  </definedNames>
  <calcPr calcId="145621"/>
</workbook>
</file>

<file path=xl/calcChain.xml><?xml version="1.0" encoding="utf-8"?>
<calcChain xmlns="http://schemas.openxmlformats.org/spreadsheetml/2006/main">
  <c r="C21" i="1" l="1"/>
  <c r="C20" i="1"/>
  <c r="C18" i="1"/>
  <c r="C16" i="1"/>
  <c r="C12" i="1"/>
  <c r="C14" i="1"/>
  <c r="B18" i="1" l="1"/>
  <c r="B16" i="1"/>
  <c r="B20" i="1" l="1"/>
  <c r="B14" i="1"/>
  <c r="L7" i="1"/>
  <c r="J8" i="1"/>
  <c r="F9" i="1"/>
  <c r="D9" i="1"/>
  <c r="B6" i="1"/>
  <c r="M21" i="1"/>
  <c r="K21" i="1"/>
  <c r="E21" i="1"/>
  <c r="B21" i="1"/>
  <c r="M12" i="1"/>
  <c r="K12" i="1"/>
  <c r="E12" i="1"/>
  <c r="B12" i="1"/>
  <c r="M11" i="1"/>
  <c r="M10" i="1"/>
  <c r="L10" i="1"/>
  <c r="K10" i="1"/>
  <c r="J10" i="1"/>
  <c r="I10" i="1"/>
  <c r="H10" i="1"/>
  <c r="G10" i="1"/>
  <c r="F10" i="1"/>
  <c r="E10" i="1"/>
  <c r="D10" i="1"/>
  <c r="C10" i="1"/>
  <c r="B10" i="1"/>
  <c r="G9" i="1"/>
  <c r="E9" i="1"/>
  <c r="K8" i="1"/>
  <c r="I8" i="1"/>
  <c r="F8" i="1"/>
  <c r="D8" i="1"/>
  <c r="M7" i="1"/>
  <c r="I7" i="1"/>
  <c r="H7" i="1"/>
  <c r="D7" i="1"/>
  <c r="C7" i="1"/>
  <c r="L6" i="1"/>
  <c r="H6" i="1"/>
  <c r="C6" i="1"/>
  <c r="A6" i="1"/>
</calcChain>
</file>

<file path=xl/sharedStrings.xml><?xml version="1.0" encoding="utf-8"?>
<sst xmlns="http://schemas.openxmlformats.org/spreadsheetml/2006/main" count="13" uniqueCount="12">
  <si>
    <t>1</t>
  </si>
  <si>
    <t/>
  </si>
  <si>
    <t>СВЕДЕНИЯ
о поступлении средств в избирательные фонды кандидатов и расходовании этих средств
(на основании данных, предоставленных филиалами ПАО Сбербанк и другой кредитной организацией)</t>
  </si>
  <si>
    <t>Выборы депутатов Законодательного Собрания Владимирской области восьмого созыва</t>
  </si>
  <si>
    <t>В тыс.руб.</t>
  </si>
  <si>
    <t>одномандатный избирательный округ № 23</t>
  </si>
  <si>
    <t>Дудоров Дмитрий Сергеевич</t>
  </si>
  <si>
    <t>Картухин Вячеслав Юрьевич</t>
  </si>
  <si>
    <t>Кузин Алексей Юрьевич</t>
  </si>
  <si>
    <t>Мохначева Елена Ивановна</t>
  </si>
  <si>
    <t>Цепов Дмитрий Сергеевич</t>
  </si>
  <si>
    <t>По состоянию на 14.07.2023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</si>
</sst>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0" fillId="0" borderId="0" xfId="0" quotePrefix="1" applyAlignment="1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4" borderId="2" xfId="0" quotePrefix="1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left" vertical="center" wrapText="1"/>
    </xf>
    <xf numFmtId="4" fontId="5" fillId="4" borderId="2" xfId="0" applyNumberFormat="1" applyFont="1" applyFill="1" applyBorder="1" applyAlignment="1">
      <alignment horizontal="right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left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0" fillId="4" borderId="0" xfId="0" applyFill="1" applyAlignment="1"/>
    <xf numFmtId="0" fontId="0" fillId="4" borderId="0" xfId="0" applyFill="1"/>
    <xf numFmtId="0" fontId="4" fillId="5" borderId="2" xfId="0" quotePrefix="1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left" vertical="center" wrapText="1"/>
    </xf>
    <xf numFmtId="4" fontId="4" fillId="5" borderId="2" xfId="0" applyNumberFormat="1" applyFont="1" applyFill="1" applyBorder="1" applyAlignment="1">
      <alignment horizontal="right" vertical="center" wrapText="1"/>
    </xf>
    <xf numFmtId="1" fontId="4" fillId="5" borderId="2" xfId="0" applyNumberFormat="1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5" fillId="5" borderId="2" xfId="0" quotePrefix="1" applyNumberFormat="1" applyFont="1" applyFill="1" applyBorder="1" applyAlignment="1">
      <alignment horizontal="center" vertical="center" wrapText="1"/>
    </xf>
    <xf numFmtId="0" fontId="4" fillId="6" borderId="2" xfId="0" quotePrefix="1" applyNumberFormat="1" applyFont="1" applyFill="1" applyBorder="1" applyAlignment="1">
      <alignment horizontal="center" vertical="center" wrapText="1"/>
    </xf>
    <xf numFmtId="0" fontId="4" fillId="6" borderId="2" xfId="0" applyNumberFormat="1" applyFont="1" applyFill="1" applyBorder="1" applyAlignment="1">
      <alignment horizontal="left" vertical="center" wrapText="1"/>
    </xf>
    <xf numFmtId="4" fontId="4" fillId="6" borderId="2" xfId="0" applyNumberFormat="1" applyFont="1" applyFill="1" applyBorder="1" applyAlignment="1">
      <alignment horizontal="right" vertical="center" wrapText="1"/>
    </xf>
    <xf numFmtId="1" fontId="4" fillId="6" borderId="2" xfId="0" applyNumberFormat="1" applyFont="1" applyFill="1" applyBorder="1" applyAlignment="1">
      <alignment horizontal="center" vertical="center" wrapText="1"/>
    </xf>
    <xf numFmtId="164" fontId="4" fillId="6" borderId="2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view="pageBreakPreview" zoomScale="90" zoomScaleSheetLayoutView="90" workbookViewId="0">
      <selection sqref="A1:M1"/>
    </sheetView>
  </sheetViews>
  <sheetFormatPr defaultRowHeight="14.4" x14ac:dyDescent="0.3"/>
  <cols>
    <col min="1" max="1" width="4.109375" customWidth="1"/>
    <col min="2" max="2" width="30" customWidth="1"/>
    <col min="3" max="3" width="14.33203125" customWidth="1"/>
    <col min="4" max="4" width="14" customWidth="1"/>
    <col min="5" max="5" width="16.88671875" customWidth="1"/>
    <col min="6" max="6" width="12" customWidth="1"/>
    <col min="7" max="7" width="8.6640625" customWidth="1"/>
    <col min="8" max="8" width="14.33203125" customWidth="1"/>
    <col min="9" max="9" width="11.109375" customWidth="1"/>
    <col min="10" max="10" width="14.44140625" customWidth="1"/>
    <col min="11" max="11" width="38.109375" customWidth="1"/>
    <col min="12" max="12" width="9.33203125" customWidth="1"/>
    <col min="13" max="13" width="11.33203125" customWidth="1"/>
    <col min="14" max="14" width="9.109375" customWidth="1"/>
  </cols>
  <sheetData>
    <row r="1" spans="1:14" ht="61.5" customHeight="1" x14ac:dyDescent="0.3">
      <c r="A1" s="44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4" ht="15.6" x14ac:dyDescent="0.3">
      <c r="A2" s="45" t="s">
        <v>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4" ht="15.6" customHeight="1" x14ac:dyDescent="0.3">
      <c r="A3" s="16"/>
      <c r="B3" s="16"/>
      <c r="C3" s="16"/>
      <c r="D3" s="16"/>
      <c r="E3" s="41" t="s">
        <v>5</v>
      </c>
      <c r="F3" s="41"/>
      <c r="G3" s="41"/>
      <c r="H3" s="41"/>
      <c r="I3" s="41"/>
      <c r="J3" s="41"/>
      <c r="K3" s="16"/>
      <c r="L3" s="16"/>
      <c r="M3" s="16"/>
    </row>
    <row r="4" spans="1:14" x14ac:dyDescent="0.3">
      <c r="M4" s="2" t="s">
        <v>11</v>
      </c>
    </row>
    <row r="5" spans="1:14" x14ac:dyDescent="0.3">
      <c r="M5" s="2" t="s">
        <v>4</v>
      </c>
    </row>
    <row r="6" spans="1:14" ht="18" customHeight="1" x14ac:dyDescent="0.3">
      <c r="A6" s="38" t="str">
        <f t="shared" ref="A6" si="0">"№
п/п"</f>
        <v>№
п/п</v>
      </c>
      <c r="B6" s="38" t="str">
        <f>"Фамилия, имя, отчество кандидата (наименование избирательного объединения)"</f>
        <v>Фамилия, имя, отчество кандидата (наименование избирательного объединения)</v>
      </c>
      <c r="C6" s="42" t="str">
        <f t="shared" ref="C6" si="1">"Поступило средств"</f>
        <v>Поступило средств</v>
      </c>
      <c r="D6" s="46"/>
      <c r="E6" s="46"/>
      <c r="F6" s="46"/>
      <c r="G6" s="43"/>
      <c r="H6" s="42" t="str">
        <f t="shared" ref="H6" si="2">"Израсходовано средств"</f>
        <v>Израсходовано средств</v>
      </c>
      <c r="I6" s="46"/>
      <c r="J6" s="46"/>
      <c r="K6" s="43"/>
      <c r="L6" s="42" t="str">
        <f t="shared" ref="L6" si="3">"Возвращено средств"</f>
        <v>Возвращено средств</v>
      </c>
      <c r="M6" s="43"/>
    </row>
    <row r="7" spans="1:14" ht="34.5" customHeight="1" x14ac:dyDescent="0.3">
      <c r="A7" s="39"/>
      <c r="B7" s="39"/>
      <c r="C7" s="38" t="str">
        <f t="shared" ref="C7" si="4">"всего"</f>
        <v>всего</v>
      </c>
      <c r="D7" s="42" t="str">
        <f t="shared" ref="D7" si="5">"из них"</f>
        <v>из них</v>
      </c>
      <c r="E7" s="46"/>
      <c r="F7" s="46"/>
      <c r="G7" s="43"/>
      <c r="H7" s="38" t="str">
        <f t="shared" ref="H7" si="6">"всего"</f>
        <v>всего</v>
      </c>
      <c r="I7" s="42" t="str">
        <f t="shared" ref="I7" si="7">"из них финансовые операции по расходованию средств на сумму, превышающую 50 тыс. рублей"</f>
        <v>из них финансовые операции по расходованию средств на сумму, превышающую 50 тыс. рублей</v>
      </c>
      <c r="J7" s="46"/>
      <c r="K7" s="43"/>
      <c r="L7" s="38" t="str">
        <f>"сумма, тыс. руб."</f>
        <v>сумма, тыс. руб.</v>
      </c>
      <c r="M7" s="38" t="str">
        <f t="shared" ref="M7" si="8">"основание возврата"</f>
        <v>основание возврата</v>
      </c>
      <c r="N7" s="1"/>
    </row>
    <row r="8" spans="1:14" ht="57.75" customHeight="1" x14ac:dyDescent="0.3">
      <c r="A8" s="39"/>
      <c r="B8" s="39"/>
      <c r="C8" s="39"/>
      <c r="D8" s="42" t="str">
        <f t="shared" ref="D8" si="9">"пожертвования от юридических лиц на сумму, превышающую 25 тыс. рублей"</f>
        <v>пожертвования от юридических лиц на сумму, превышающую 25 тыс. рублей</v>
      </c>
      <c r="E8" s="43"/>
      <c r="F8" s="42" t="str">
        <f t="shared" ref="F8" si="10">"пожертвования от граждан на сумму, превышающую  20 тыс. рублей"</f>
        <v>пожертвования от граждан на сумму, превышающую  20 тыс. рублей</v>
      </c>
      <c r="G8" s="43"/>
      <c r="H8" s="39"/>
      <c r="I8" s="38" t="str">
        <f t="shared" ref="I8" si="11">"дата операции"</f>
        <v>дата операции</v>
      </c>
      <c r="J8" s="38" t="str">
        <f>"сумма, тыс. руб."</f>
        <v>сумма, тыс. руб.</v>
      </c>
      <c r="K8" s="38" t="str">
        <f t="shared" ref="K8" si="12">"назначение платежа"</f>
        <v>назначение платежа</v>
      </c>
      <c r="L8" s="39"/>
      <c r="M8" s="39"/>
      <c r="N8" s="1"/>
    </row>
    <row r="9" spans="1:14" ht="42" customHeight="1" x14ac:dyDescent="0.3">
      <c r="A9" s="40"/>
      <c r="B9" s="40"/>
      <c r="C9" s="40"/>
      <c r="D9" s="3" t="str">
        <f>"сумма, тыс. руб."</f>
        <v>сумма, тыс. руб.</v>
      </c>
      <c r="E9" s="3" t="str">
        <f>"наименование юридического лица"</f>
        <v>наименование юридического лица</v>
      </c>
      <c r="F9" s="3" t="str">
        <f>"сумма, тыс. руб."</f>
        <v>сумма, тыс. руб.</v>
      </c>
      <c r="G9" s="3" t="str">
        <f>"кол-во граждан"</f>
        <v>кол-во граждан</v>
      </c>
      <c r="H9" s="40"/>
      <c r="I9" s="40"/>
      <c r="J9" s="40"/>
      <c r="K9" s="40"/>
      <c r="L9" s="40"/>
      <c r="M9" s="40"/>
      <c r="N9" s="1"/>
    </row>
    <row r="10" spans="1:14" x14ac:dyDescent="0.3">
      <c r="A10" s="5" t="s">
        <v>0</v>
      </c>
      <c r="B10" s="3" t="str">
        <f>"2"</f>
        <v>2</v>
      </c>
      <c r="C10" s="3" t="str">
        <f>"3"</f>
        <v>3</v>
      </c>
      <c r="D10" s="3" t="str">
        <f>"4"</f>
        <v>4</v>
      </c>
      <c r="E10" s="3" t="str">
        <f>"5"</f>
        <v>5</v>
      </c>
      <c r="F10" s="3" t="str">
        <f>"6"</f>
        <v>6</v>
      </c>
      <c r="G10" s="3" t="str">
        <f>"7"</f>
        <v>7</v>
      </c>
      <c r="H10" s="3" t="str">
        <f>"8"</f>
        <v>8</v>
      </c>
      <c r="I10" s="3" t="str">
        <f>"9"</f>
        <v>9</v>
      </c>
      <c r="J10" s="3" t="str">
        <f>"10"</f>
        <v>10</v>
      </c>
      <c r="K10" s="3" t="str">
        <f>"11"</f>
        <v>11</v>
      </c>
      <c r="L10" s="3" t="str">
        <f>"12"</f>
        <v>12</v>
      </c>
      <c r="M10" s="3" t="str">
        <f>"13"</f>
        <v>13</v>
      </c>
      <c r="N10" s="1"/>
    </row>
    <row r="11" spans="1:14" ht="17.25" customHeight="1" x14ac:dyDescent="0.3">
      <c r="A11" s="6">
        <v>1</v>
      </c>
      <c r="B11" s="7" t="s">
        <v>6</v>
      </c>
      <c r="C11" s="8">
        <v>0</v>
      </c>
      <c r="D11" s="8">
        <v>0</v>
      </c>
      <c r="E11" s="15"/>
      <c r="F11" s="8">
        <v>0</v>
      </c>
      <c r="G11" s="9"/>
      <c r="H11" s="8">
        <v>0</v>
      </c>
      <c r="I11" s="10"/>
      <c r="J11" s="8">
        <v>0</v>
      </c>
      <c r="K11" s="7"/>
      <c r="L11" s="8">
        <v>0</v>
      </c>
      <c r="M11" s="7" t="str">
        <f>""</f>
        <v/>
      </c>
      <c r="N11" s="4"/>
    </row>
    <row r="12" spans="1:14" x14ac:dyDescent="0.3">
      <c r="A12" s="5" t="s">
        <v>1</v>
      </c>
      <c r="B12" s="11" t="str">
        <f>"Итого по кандидату"</f>
        <v>Итого по кандидату</v>
      </c>
      <c r="C12" s="12">
        <f>C11</f>
        <v>0</v>
      </c>
      <c r="D12" s="12">
        <v>0</v>
      </c>
      <c r="E12" s="11" t="str">
        <f>""</f>
        <v/>
      </c>
      <c r="F12" s="12">
        <v>0</v>
      </c>
      <c r="G12" s="13"/>
      <c r="H12" s="12">
        <v>0</v>
      </c>
      <c r="I12" s="14"/>
      <c r="J12" s="12">
        <v>0</v>
      </c>
      <c r="K12" s="11" t="str">
        <f>""</f>
        <v/>
      </c>
      <c r="L12" s="12">
        <v>0</v>
      </c>
      <c r="M12" s="11" t="str">
        <f>""</f>
        <v/>
      </c>
      <c r="N12" s="1"/>
    </row>
    <row r="13" spans="1:14" x14ac:dyDescent="0.3">
      <c r="A13" s="17">
        <v>2</v>
      </c>
      <c r="B13" s="18" t="s">
        <v>7</v>
      </c>
      <c r="C13" s="19">
        <v>200</v>
      </c>
      <c r="D13" s="19">
        <v>0</v>
      </c>
      <c r="E13" s="18"/>
      <c r="F13" s="19">
        <v>0</v>
      </c>
      <c r="G13" s="20"/>
      <c r="H13" s="19">
        <v>0</v>
      </c>
      <c r="I13" s="21"/>
      <c r="J13" s="19">
        <v>0</v>
      </c>
      <c r="K13" s="18"/>
      <c r="L13" s="19">
        <v>0</v>
      </c>
      <c r="M13" s="22"/>
      <c r="N13" s="1"/>
    </row>
    <row r="14" spans="1:14" x14ac:dyDescent="0.3">
      <c r="A14" s="5"/>
      <c r="B14" s="11" t="str">
        <f>"Итого по кандидату"</f>
        <v>Итого по кандидату</v>
      </c>
      <c r="C14" s="12">
        <f>C13</f>
        <v>200</v>
      </c>
      <c r="D14" s="12">
        <v>0</v>
      </c>
      <c r="E14" s="11"/>
      <c r="F14" s="12">
        <v>0</v>
      </c>
      <c r="G14" s="13"/>
      <c r="H14" s="12">
        <v>0</v>
      </c>
      <c r="I14" s="14"/>
      <c r="J14" s="12">
        <v>0</v>
      </c>
      <c r="K14" s="11"/>
      <c r="L14" s="12">
        <v>0</v>
      </c>
      <c r="M14" s="11"/>
      <c r="N14" s="1"/>
    </row>
    <row r="15" spans="1:14" s="26" customFormat="1" x14ac:dyDescent="0.3">
      <c r="A15" s="17">
        <v>3</v>
      </c>
      <c r="B15" s="18" t="s">
        <v>8</v>
      </c>
      <c r="C15" s="19">
        <v>0</v>
      </c>
      <c r="D15" s="19">
        <v>0</v>
      </c>
      <c r="E15" s="22"/>
      <c r="F15" s="19">
        <v>0</v>
      </c>
      <c r="G15" s="23"/>
      <c r="H15" s="19">
        <v>0</v>
      </c>
      <c r="I15" s="24"/>
      <c r="J15" s="19">
        <v>0</v>
      </c>
      <c r="K15" s="22"/>
      <c r="L15" s="19">
        <v>0</v>
      </c>
      <c r="M15" s="22"/>
      <c r="N15" s="25"/>
    </row>
    <row r="16" spans="1:14" x14ac:dyDescent="0.3">
      <c r="A16" s="5"/>
      <c r="B16" s="11" t="str">
        <f>"Итого по кандидату"</f>
        <v>Итого по кандидату</v>
      </c>
      <c r="C16" s="12">
        <f>C15</f>
        <v>0</v>
      </c>
      <c r="D16" s="12">
        <v>0</v>
      </c>
      <c r="E16" s="11"/>
      <c r="F16" s="12">
        <v>0</v>
      </c>
      <c r="G16" s="13"/>
      <c r="H16" s="12">
        <v>0</v>
      </c>
      <c r="I16" s="14"/>
      <c r="J16" s="12">
        <v>0</v>
      </c>
      <c r="K16" s="11"/>
      <c r="L16" s="12">
        <v>0</v>
      </c>
      <c r="M16" s="11"/>
      <c r="N16" s="1"/>
    </row>
    <row r="17" spans="1:14" s="26" customFormat="1" x14ac:dyDescent="0.3">
      <c r="A17" s="17">
        <v>4</v>
      </c>
      <c r="B17" s="18" t="s">
        <v>9</v>
      </c>
      <c r="C17" s="19">
        <v>0</v>
      </c>
      <c r="D17" s="19">
        <v>0</v>
      </c>
      <c r="E17" s="22"/>
      <c r="F17" s="19">
        <v>0</v>
      </c>
      <c r="G17" s="23"/>
      <c r="H17" s="19">
        <v>0</v>
      </c>
      <c r="I17" s="24"/>
      <c r="J17" s="19">
        <v>0</v>
      </c>
      <c r="K17" s="22"/>
      <c r="L17" s="19">
        <v>0</v>
      </c>
      <c r="M17" s="22"/>
      <c r="N17" s="25"/>
    </row>
    <row r="18" spans="1:14" s="26" customFormat="1" x14ac:dyDescent="0.3">
      <c r="A18" s="32"/>
      <c r="B18" s="28" t="str">
        <f>"Итого по кандидату"</f>
        <v>Итого по кандидату</v>
      </c>
      <c r="C18" s="29">
        <f>C17</f>
        <v>0</v>
      </c>
      <c r="D18" s="29">
        <v>0</v>
      </c>
      <c r="E18" s="28"/>
      <c r="F18" s="29">
        <v>0</v>
      </c>
      <c r="G18" s="30"/>
      <c r="H18" s="29">
        <v>0</v>
      </c>
      <c r="I18" s="31"/>
      <c r="J18" s="29">
        <v>0</v>
      </c>
      <c r="K18" s="28"/>
      <c r="L18" s="29">
        <v>0</v>
      </c>
      <c r="M18" s="28"/>
      <c r="N18" s="25"/>
    </row>
    <row r="19" spans="1:14" s="26" customFormat="1" x14ac:dyDescent="0.3">
      <c r="A19" s="17">
        <v>5</v>
      </c>
      <c r="B19" s="18" t="s">
        <v>10</v>
      </c>
      <c r="C19" s="19">
        <v>0</v>
      </c>
      <c r="D19" s="19">
        <v>0</v>
      </c>
      <c r="E19" s="22"/>
      <c r="F19" s="19">
        <v>0</v>
      </c>
      <c r="G19" s="23"/>
      <c r="H19" s="19">
        <v>0</v>
      </c>
      <c r="I19" s="24"/>
      <c r="J19" s="19">
        <v>0</v>
      </c>
      <c r="K19" s="22"/>
      <c r="L19" s="19">
        <v>0</v>
      </c>
      <c r="M19" s="22"/>
      <c r="N19" s="25"/>
    </row>
    <row r="20" spans="1:14" x14ac:dyDescent="0.3">
      <c r="A20" s="27"/>
      <c r="B20" s="28" t="str">
        <f>"Итого по кандидату"</f>
        <v>Итого по кандидату</v>
      </c>
      <c r="C20" s="29">
        <f>C19</f>
        <v>0</v>
      </c>
      <c r="D20" s="29">
        <v>0</v>
      </c>
      <c r="E20" s="28"/>
      <c r="F20" s="29">
        <v>0</v>
      </c>
      <c r="G20" s="30"/>
      <c r="H20" s="29">
        <v>0</v>
      </c>
      <c r="I20" s="31"/>
      <c r="J20" s="29">
        <v>0</v>
      </c>
      <c r="K20" s="28"/>
      <c r="L20" s="29">
        <v>0</v>
      </c>
      <c r="M20" s="28"/>
      <c r="N20" s="1"/>
    </row>
    <row r="21" spans="1:14" x14ac:dyDescent="0.3">
      <c r="A21" s="33" t="s">
        <v>1</v>
      </c>
      <c r="B21" s="34" t="str">
        <f>"Итого"</f>
        <v>Итого</v>
      </c>
      <c r="C21" s="35">
        <f>C12+C14+C16+C18+C20</f>
        <v>200</v>
      </c>
      <c r="D21" s="35">
        <v>0</v>
      </c>
      <c r="E21" s="34" t="str">
        <f>""</f>
        <v/>
      </c>
      <c r="F21" s="35">
        <v>0</v>
      </c>
      <c r="G21" s="36"/>
      <c r="H21" s="35">
        <v>0</v>
      </c>
      <c r="I21" s="37"/>
      <c r="J21" s="35">
        <v>0</v>
      </c>
      <c r="K21" s="34" t="str">
        <f>""</f>
        <v/>
      </c>
      <c r="L21" s="35">
        <v>0</v>
      </c>
      <c r="M21" s="34" t="str">
        <f>""</f>
        <v/>
      </c>
      <c r="N21" s="4"/>
    </row>
    <row r="22" spans="1:14" x14ac:dyDescent="0.3">
      <c r="N22" s="4"/>
    </row>
  </sheetData>
  <mergeCells count="19">
    <mergeCell ref="A1:M1"/>
    <mergeCell ref="A2:M2"/>
    <mergeCell ref="A6:A9"/>
    <mergeCell ref="B6:B9"/>
    <mergeCell ref="C6:G6"/>
    <mergeCell ref="H6:K6"/>
    <mergeCell ref="L6:M6"/>
    <mergeCell ref="C7:C9"/>
    <mergeCell ref="D7:G7"/>
    <mergeCell ref="H7:H9"/>
    <mergeCell ref="I7:K7"/>
    <mergeCell ref="L7:L9"/>
    <mergeCell ref="M7:M9"/>
    <mergeCell ref="E3:J3"/>
    <mergeCell ref="D8:E8"/>
    <mergeCell ref="F8:G8"/>
    <mergeCell ref="I8:I9"/>
    <mergeCell ref="J8:J9"/>
    <mergeCell ref="K8:K9"/>
  </mergeCells>
  <printOptions horizontalCentered="1"/>
  <pageMargins left="0.15748031496062992" right="0.15748031496062992" top="0.74803149606299213" bottom="0.35433070866141736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kfpp33</dc:creator>
  <cp:lastModifiedBy>Светлана</cp:lastModifiedBy>
  <cp:lastPrinted>2023-07-10T11:18:02Z</cp:lastPrinted>
  <dcterms:created xsi:type="dcterms:W3CDTF">2022-09-04T10:09:17Z</dcterms:created>
  <dcterms:modified xsi:type="dcterms:W3CDTF">2023-07-14T11:14:21Z</dcterms:modified>
</cp:coreProperties>
</file>